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nhiimpl1-my.sharepoint.com/personal/vinayjindal_nhit_co_in/Documents/Documents/RFPs FY 25-26/RFP RKJL Bridge R &amp; R - NEPPL/"/>
    </mc:Choice>
  </mc:AlternateContent>
  <xr:revisionPtr revIDLastSave="7" documentId="13_ncr:1_{A2825674-526F-4BFF-B5C0-1BFB412F5302}" xr6:coauthVersionLast="47" xr6:coauthVersionMax="47" xr10:uidLastSave="{562C6FCE-1DCA-4FE6-BE4E-B49B7494DE3B}"/>
  <bookViews>
    <workbookView xWindow="-110" yWindow="-110" windowWidth="19420" windowHeight="10300" activeTab="1" xr2:uid="{00000000-000D-0000-FFFF-FFFF00000000}"/>
  </bookViews>
  <sheets>
    <sheet name="Summary " sheetId="1" r:id="rId1"/>
    <sheet name="BOQ" sheetId="2" r:id="rId2"/>
    <sheet name="710+773 LHS MJB " sheetId="3" r:id="rId3"/>
    <sheet name="710+773 RHS MJB" sheetId="4" r:id="rId4"/>
    <sheet name="723+550 LHS MNB" sheetId="5" r:id="rId5"/>
    <sheet name="723+550 RHS MNB" sheetId="6" r:id="rId6"/>
    <sheet name="721+815 LHS MNB" sheetId="7" r:id="rId7"/>
    <sheet name="721+815 RHS MNB" sheetId="9" r:id="rId8"/>
    <sheet name="721+420 MNB LHS" sheetId="8" r:id="rId9"/>
    <sheet name="721+420 MNB RHS " sheetId="10" r:id="rId10"/>
    <sheet name="718+084 MNB LHS " sheetId="11" r:id="rId11"/>
    <sheet name="718+084 MNB RHS" sheetId="12" r:id="rId12"/>
    <sheet name="694+088 MNB LHS " sheetId="13" r:id="rId13"/>
    <sheet name="694+088 MNB RHS" sheetId="14" r:id="rId14"/>
    <sheet name="683+550 MNB LHS" sheetId="15" r:id="rId15"/>
    <sheet name="683+550 MNB RHS" sheetId="16" r:id="rId16"/>
    <sheet name="716+185 ROB LHS" sheetId="17" r:id="rId17"/>
    <sheet name="716+185 ROB RHS" sheetId="18" r:id="rId18"/>
    <sheet name="691+000 VUP BHS" sheetId="19" r:id="rId19"/>
    <sheet name="714+725 VUP BHS" sheetId="20" r:id="rId20"/>
    <sheet name="720+520 PUP BHS" sheetId="21" r:id="rId21"/>
    <sheet name="701+730 PUP BHS" sheetId="22" r:id="rId22"/>
    <sheet name="699+100 PUP BHS" sheetId="23" r:id="rId23"/>
    <sheet name="696+426 PUP BHS" sheetId="24" r:id="rId24"/>
    <sheet name="692+616 PUP BHS" sheetId="25" r:id="rId25"/>
    <sheet name="689+032 PUP BHS" sheetId="26" r:id="rId26"/>
    <sheet name="686+057 PUP BHS" sheetId="27" r:id="rId27"/>
    <sheet name="681+185 PUP BHS" sheetId="28" r:id="rId28"/>
    <sheet name="669+900 PUP BHS" sheetId="29" r:id="rId29"/>
    <sheet name="666+120 PUP BHS" sheetId="30" r:id="rId30"/>
    <sheet name="657+800 PUP BHS" sheetId="31" r:id="rId31"/>
    <sheet name="662+545 FO UDL" sheetId="32" r:id="rId32"/>
    <sheet name="660+200 FO LHS" sheetId="33" r:id="rId33"/>
    <sheet name="660+200 FO RHS" sheetId="34" r:id="rId34"/>
  </sheets>
  <definedNames>
    <definedName name="_xlnm._FilterDatabase" localSheetId="12" hidden="1">'694+088 MNB LHS '!$B$32:$K$83</definedName>
    <definedName name="_xlnm._FilterDatabase" localSheetId="6" hidden="1">'721+815 LHS MNB'!$34:$85</definedName>
    <definedName name="_xlnm._FilterDatabase" localSheetId="1" hidden="1">BOQ!$B$2:$AJ$56</definedName>
    <definedName name="_xlnm._FilterDatabase" localSheetId="0" hidden="1">'Summary '!$B$4:$I$14</definedName>
    <definedName name="_xlnm.Print_Area" localSheetId="0">'Summary '!$A$1:$I$22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 i="2" l="1"/>
  <c r="AJ5" i="2"/>
  <c r="AJ6" i="2"/>
  <c r="AJ7" i="2"/>
  <c r="AJ8" i="2"/>
  <c r="AJ9" i="2"/>
  <c r="AJ10" i="2"/>
  <c r="AJ11" i="2"/>
  <c r="AJ12" i="2"/>
  <c r="AJ13" i="2"/>
  <c r="AJ14" i="2"/>
  <c r="AJ15" i="2"/>
  <c r="AJ16" i="2"/>
  <c r="AJ17" i="2"/>
  <c r="AJ18" i="2"/>
  <c r="AJ19" i="2"/>
  <c r="AJ20" i="2"/>
  <c r="AJ21" i="2"/>
  <c r="AJ22" i="2"/>
  <c r="AJ23" i="2"/>
  <c r="AJ24" i="2"/>
  <c r="AJ25" i="2"/>
  <c r="AJ26" i="2"/>
  <c r="AJ27" i="2"/>
  <c r="AK27" i="2" s="1"/>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3" i="2"/>
  <c r="T23" i="2"/>
  <c r="T22" i="2"/>
  <c r="S22" i="2"/>
  <c r="H22" i="2"/>
  <c r="G22" i="2"/>
  <c r="G15" i="2"/>
  <c r="J18" i="4"/>
  <c r="H3" i="32"/>
  <c r="G16" i="32"/>
  <c r="D7" i="2"/>
  <c r="D3" i="2"/>
  <c r="J89" i="17"/>
  <c r="E31" i="2"/>
  <c r="D31" i="2" s="1"/>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E32" i="2"/>
  <c r="D32" i="2" s="1"/>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E33" i="2"/>
  <c r="D33" i="2" s="1"/>
  <c r="F33" i="2"/>
  <c r="G33" i="2"/>
  <c r="H33" i="2"/>
  <c r="I33" i="2"/>
  <c r="J33" i="2"/>
  <c r="K33" i="2"/>
  <c r="L33" i="2"/>
  <c r="M33" i="2"/>
  <c r="N33" i="2"/>
  <c r="O33" i="2"/>
  <c r="P33" i="2"/>
  <c r="Q33" i="2"/>
  <c r="R33" i="2"/>
  <c r="S33" i="2"/>
  <c r="T33" i="2"/>
  <c r="U33" i="2"/>
  <c r="V33" i="2"/>
  <c r="W33" i="2"/>
  <c r="X33" i="2"/>
  <c r="Y33" i="2"/>
  <c r="Z33" i="2"/>
  <c r="AA33" i="2"/>
  <c r="AB33" i="2"/>
  <c r="AC33" i="2"/>
  <c r="AD33" i="2"/>
  <c r="AE33" i="2"/>
  <c r="AF33" i="2"/>
  <c r="AG33" i="2"/>
  <c r="AH33" i="2"/>
  <c r="AI33" i="2"/>
  <c r="E34" i="2"/>
  <c r="F34" i="2"/>
  <c r="D34" i="2" s="1"/>
  <c r="G34" i="2"/>
  <c r="H34" i="2"/>
  <c r="I34" i="2"/>
  <c r="J34" i="2"/>
  <c r="K34" i="2"/>
  <c r="L34" i="2"/>
  <c r="M34" i="2"/>
  <c r="N34" i="2"/>
  <c r="O34" i="2"/>
  <c r="P34" i="2"/>
  <c r="Q34" i="2"/>
  <c r="R34" i="2"/>
  <c r="S34" i="2"/>
  <c r="T34" i="2"/>
  <c r="U34" i="2"/>
  <c r="V34" i="2"/>
  <c r="W34" i="2"/>
  <c r="X34" i="2"/>
  <c r="Y34" i="2"/>
  <c r="Z34" i="2"/>
  <c r="AA34" i="2"/>
  <c r="AB34" i="2"/>
  <c r="AC34" i="2"/>
  <c r="AD34" i="2"/>
  <c r="AE34" i="2"/>
  <c r="AF34" i="2"/>
  <c r="AG34" i="2"/>
  <c r="AH34" i="2"/>
  <c r="AI34" i="2"/>
  <c r="E35" i="2"/>
  <c r="D35" i="2" s="1"/>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E36" i="2"/>
  <c r="D36" i="2" s="1"/>
  <c r="F36" i="2"/>
  <c r="G36" i="2"/>
  <c r="H36" i="2"/>
  <c r="I36" i="2"/>
  <c r="J36" i="2"/>
  <c r="K36" i="2"/>
  <c r="L36" i="2"/>
  <c r="M36" i="2"/>
  <c r="N36" i="2"/>
  <c r="O36" i="2"/>
  <c r="P36" i="2"/>
  <c r="Q36" i="2"/>
  <c r="R36" i="2"/>
  <c r="S36" i="2"/>
  <c r="T36" i="2"/>
  <c r="U36" i="2"/>
  <c r="V36" i="2"/>
  <c r="W36" i="2"/>
  <c r="X36" i="2"/>
  <c r="Y36" i="2"/>
  <c r="Z36" i="2"/>
  <c r="AA36" i="2"/>
  <c r="AB36" i="2"/>
  <c r="AC36" i="2"/>
  <c r="AD36" i="2"/>
  <c r="AE36" i="2"/>
  <c r="AF36" i="2"/>
  <c r="AG36" i="2"/>
  <c r="AH36" i="2"/>
  <c r="AI36" i="2"/>
  <c r="E37" i="2"/>
  <c r="F37" i="2"/>
  <c r="D37" i="2" s="1"/>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E38" i="2"/>
  <c r="D38" i="2" s="1"/>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E39" i="2"/>
  <c r="D39" i="2" s="1"/>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E40" i="2"/>
  <c r="F40" i="2"/>
  <c r="D40" i="2" s="1"/>
  <c r="G40"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E41" i="2"/>
  <c r="D41" i="2" s="1"/>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E42" i="2"/>
  <c r="D42" i="2" s="1"/>
  <c r="F42" i="2"/>
  <c r="G42" i="2"/>
  <c r="H42" i="2"/>
  <c r="I42" i="2"/>
  <c r="J42" i="2"/>
  <c r="K42" i="2"/>
  <c r="L42" i="2"/>
  <c r="M42" i="2"/>
  <c r="N42" i="2"/>
  <c r="O42" i="2"/>
  <c r="P42" i="2"/>
  <c r="Q42" i="2"/>
  <c r="R42" i="2"/>
  <c r="S42" i="2"/>
  <c r="T42" i="2"/>
  <c r="U42" i="2"/>
  <c r="V42" i="2"/>
  <c r="W42" i="2"/>
  <c r="X42" i="2"/>
  <c r="Y42" i="2"/>
  <c r="Z42" i="2"/>
  <c r="AA42" i="2"/>
  <c r="AB42" i="2"/>
  <c r="AC42" i="2"/>
  <c r="AD42" i="2"/>
  <c r="AE42" i="2"/>
  <c r="AF42" i="2"/>
  <c r="AG42" i="2"/>
  <c r="AH42" i="2"/>
  <c r="AI42" i="2"/>
  <c r="E43" i="2"/>
  <c r="F43" i="2"/>
  <c r="D43" i="2" s="1"/>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E44" i="2"/>
  <c r="D44" i="2" s="1"/>
  <c r="F44" i="2"/>
  <c r="G44" i="2"/>
  <c r="H44" i="2"/>
  <c r="I44" i="2"/>
  <c r="J44" i="2"/>
  <c r="K44" i="2"/>
  <c r="L44" i="2"/>
  <c r="M44" i="2"/>
  <c r="N44" i="2"/>
  <c r="O44" i="2"/>
  <c r="P44" i="2"/>
  <c r="Q44" i="2"/>
  <c r="R44" i="2"/>
  <c r="S44" i="2"/>
  <c r="T44" i="2"/>
  <c r="U44" i="2"/>
  <c r="V44" i="2"/>
  <c r="W44" i="2"/>
  <c r="X44" i="2"/>
  <c r="Y44" i="2"/>
  <c r="Z44" i="2"/>
  <c r="AA44" i="2"/>
  <c r="AB44" i="2"/>
  <c r="AC44" i="2"/>
  <c r="AD44" i="2"/>
  <c r="AE44" i="2"/>
  <c r="AF44" i="2"/>
  <c r="AG44" i="2"/>
  <c r="AH44" i="2"/>
  <c r="AI44" i="2"/>
  <c r="E45" i="2"/>
  <c r="D45" i="2" s="1"/>
  <c r="F45" i="2"/>
  <c r="G45" i="2"/>
  <c r="H45" i="2"/>
  <c r="I45" i="2"/>
  <c r="J45" i="2"/>
  <c r="K45" i="2"/>
  <c r="L45" i="2"/>
  <c r="M45" i="2"/>
  <c r="N45" i="2"/>
  <c r="O45" i="2"/>
  <c r="P45" i="2"/>
  <c r="Q45" i="2"/>
  <c r="R45" i="2"/>
  <c r="S45" i="2"/>
  <c r="T45" i="2"/>
  <c r="U45" i="2"/>
  <c r="V45" i="2"/>
  <c r="W45" i="2"/>
  <c r="X45" i="2"/>
  <c r="Y45" i="2"/>
  <c r="Z45" i="2"/>
  <c r="AA45" i="2"/>
  <c r="AB45" i="2"/>
  <c r="AC45" i="2"/>
  <c r="AD45" i="2"/>
  <c r="AE45" i="2"/>
  <c r="AF45" i="2"/>
  <c r="AG45" i="2"/>
  <c r="AH45" i="2"/>
  <c r="AI45" i="2"/>
  <c r="E46" i="2"/>
  <c r="F46" i="2"/>
  <c r="D46" i="2" s="1"/>
  <c r="G46" i="2"/>
  <c r="H46" i="2"/>
  <c r="I46" i="2"/>
  <c r="J46" i="2"/>
  <c r="K46" i="2"/>
  <c r="L46" i="2"/>
  <c r="M46" i="2"/>
  <c r="N46" i="2"/>
  <c r="O46" i="2"/>
  <c r="P46" i="2"/>
  <c r="Q46" i="2"/>
  <c r="R46" i="2"/>
  <c r="S46" i="2"/>
  <c r="T46" i="2"/>
  <c r="U46" i="2"/>
  <c r="V46" i="2"/>
  <c r="W46" i="2"/>
  <c r="X46" i="2"/>
  <c r="Y46" i="2"/>
  <c r="Z46" i="2"/>
  <c r="AA46" i="2"/>
  <c r="AB46" i="2"/>
  <c r="AC46" i="2"/>
  <c r="AD46" i="2"/>
  <c r="AE46" i="2"/>
  <c r="AF46" i="2"/>
  <c r="AG46" i="2"/>
  <c r="AH46" i="2"/>
  <c r="AI46" i="2"/>
  <c r="E47" i="2"/>
  <c r="D47" i="2" s="1"/>
  <c r="F47" i="2"/>
  <c r="G47" i="2"/>
  <c r="H47" i="2"/>
  <c r="I47" i="2"/>
  <c r="J47" i="2"/>
  <c r="K47" i="2"/>
  <c r="L47" i="2"/>
  <c r="M47" i="2"/>
  <c r="N47" i="2"/>
  <c r="O47" i="2"/>
  <c r="P47" i="2"/>
  <c r="Q47" i="2"/>
  <c r="R47" i="2"/>
  <c r="S47" i="2"/>
  <c r="T47" i="2"/>
  <c r="U47" i="2"/>
  <c r="V47" i="2"/>
  <c r="W47" i="2"/>
  <c r="X47" i="2"/>
  <c r="Y47" i="2"/>
  <c r="Z47" i="2"/>
  <c r="AA47" i="2"/>
  <c r="AB47" i="2"/>
  <c r="AC47" i="2"/>
  <c r="AD47" i="2"/>
  <c r="AE47" i="2"/>
  <c r="AF47" i="2"/>
  <c r="AG47" i="2"/>
  <c r="AH47" i="2"/>
  <c r="AI47" i="2"/>
  <c r="E48" i="2"/>
  <c r="D48" i="2" s="1"/>
  <c r="F48" i="2"/>
  <c r="G48" i="2"/>
  <c r="H48" i="2"/>
  <c r="I48" i="2"/>
  <c r="J48" i="2"/>
  <c r="K48" i="2"/>
  <c r="L48" i="2"/>
  <c r="M48" i="2"/>
  <c r="N48" i="2"/>
  <c r="O48" i="2"/>
  <c r="P48" i="2"/>
  <c r="Q48" i="2"/>
  <c r="R48" i="2"/>
  <c r="S48" i="2"/>
  <c r="T48" i="2"/>
  <c r="U48" i="2"/>
  <c r="V48" i="2"/>
  <c r="W48" i="2"/>
  <c r="X48" i="2"/>
  <c r="Y48" i="2"/>
  <c r="Z48" i="2"/>
  <c r="AA48" i="2"/>
  <c r="AB48" i="2"/>
  <c r="AC48" i="2"/>
  <c r="AD48" i="2"/>
  <c r="AE48" i="2"/>
  <c r="AF48" i="2"/>
  <c r="AG48" i="2"/>
  <c r="AH48" i="2"/>
  <c r="AI48" i="2"/>
  <c r="E49" i="2"/>
  <c r="F49" i="2"/>
  <c r="D49" i="2" s="1"/>
  <c r="G49" i="2"/>
  <c r="H49" i="2"/>
  <c r="I49" i="2"/>
  <c r="J49" i="2"/>
  <c r="K49" i="2"/>
  <c r="L49" i="2"/>
  <c r="M49" i="2"/>
  <c r="N49" i="2"/>
  <c r="O49" i="2"/>
  <c r="P49" i="2"/>
  <c r="Q49" i="2"/>
  <c r="R49" i="2"/>
  <c r="S49" i="2"/>
  <c r="T49" i="2"/>
  <c r="U49" i="2"/>
  <c r="V49" i="2"/>
  <c r="W49" i="2"/>
  <c r="X49" i="2"/>
  <c r="Y49" i="2"/>
  <c r="Z49" i="2"/>
  <c r="AA49" i="2"/>
  <c r="AB49" i="2"/>
  <c r="AC49" i="2"/>
  <c r="AD49" i="2"/>
  <c r="AE49" i="2"/>
  <c r="AF49" i="2"/>
  <c r="AG49" i="2"/>
  <c r="AH49" i="2"/>
  <c r="AI49" i="2"/>
  <c r="E50" i="2"/>
  <c r="D50" i="2" s="1"/>
  <c r="F50" i="2"/>
  <c r="G50" i="2"/>
  <c r="H50" i="2"/>
  <c r="I50" i="2"/>
  <c r="J50" i="2"/>
  <c r="K50" i="2"/>
  <c r="L50" i="2"/>
  <c r="M50" i="2"/>
  <c r="N50" i="2"/>
  <c r="O50" i="2"/>
  <c r="P50" i="2"/>
  <c r="Q50" i="2"/>
  <c r="R50" i="2"/>
  <c r="S50" i="2"/>
  <c r="T50" i="2"/>
  <c r="U50" i="2"/>
  <c r="V50" i="2"/>
  <c r="W50" i="2"/>
  <c r="X50" i="2"/>
  <c r="Y50" i="2"/>
  <c r="Z50" i="2"/>
  <c r="AA50" i="2"/>
  <c r="AB50" i="2"/>
  <c r="AC50" i="2"/>
  <c r="AD50" i="2"/>
  <c r="AE50" i="2"/>
  <c r="AF50" i="2"/>
  <c r="AG50" i="2"/>
  <c r="AH50" i="2"/>
  <c r="AI50" i="2"/>
  <c r="E51" i="2"/>
  <c r="D51" i="2" s="1"/>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E52" i="2"/>
  <c r="F52" i="2"/>
  <c r="D52" i="2" s="1"/>
  <c r="G52" i="2"/>
  <c r="H52" i="2"/>
  <c r="I52" i="2"/>
  <c r="J52" i="2"/>
  <c r="K52" i="2"/>
  <c r="AH52" i="2"/>
  <c r="AI52" i="2"/>
  <c r="D53" i="2"/>
  <c r="E54" i="2"/>
  <c r="F54" i="2"/>
  <c r="G54" i="2"/>
  <c r="H54" i="2"/>
  <c r="I54" i="2"/>
  <c r="J54" i="2"/>
  <c r="K54" i="2"/>
  <c r="L54" i="2"/>
  <c r="M54" i="2"/>
  <c r="N54" i="2"/>
  <c r="O54" i="2"/>
  <c r="P54" i="2"/>
  <c r="Q54" i="2"/>
  <c r="R54" i="2"/>
  <c r="S54" i="2"/>
  <c r="T54" i="2"/>
  <c r="U54" i="2"/>
  <c r="V54" i="2"/>
  <c r="W54" i="2"/>
  <c r="X54" i="2"/>
  <c r="Y54" i="2"/>
  <c r="Z54" i="2"/>
  <c r="AA54" i="2"/>
  <c r="AB54" i="2"/>
  <c r="D54" i="2" s="1"/>
  <c r="AC54" i="2"/>
  <c r="AD54" i="2"/>
  <c r="AE54" i="2"/>
  <c r="AF54" i="2"/>
  <c r="AG54" i="2"/>
  <c r="AH54" i="2"/>
  <c r="AI54" i="2"/>
  <c r="E55" i="2"/>
  <c r="D55" i="2" s="1"/>
  <c r="F55" i="2"/>
  <c r="G55" i="2"/>
  <c r="H55" i="2"/>
  <c r="I55" i="2"/>
  <c r="J55" i="2"/>
  <c r="K55" i="2"/>
  <c r="L55" i="2"/>
  <c r="M55" i="2"/>
  <c r="N55" i="2"/>
  <c r="O55" i="2"/>
  <c r="P55" i="2"/>
  <c r="Q55" i="2"/>
  <c r="R55" i="2"/>
  <c r="U55" i="2"/>
  <c r="V55" i="2"/>
  <c r="W55" i="2"/>
  <c r="X55" i="2"/>
  <c r="Y55" i="2"/>
  <c r="Z55" i="2"/>
  <c r="AA55" i="2"/>
  <c r="AB55" i="2"/>
  <c r="AC55" i="2"/>
  <c r="AD55" i="2"/>
  <c r="AE55" i="2"/>
  <c r="AF55" i="2"/>
  <c r="AG55" i="2"/>
  <c r="AH55" i="2"/>
  <c r="AI55" i="2"/>
  <c r="D56" i="2"/>
  <c r="E28" i="2"/>
  <c r="D28" i="2" s="1"/>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E29" i="2"/>
  <c r="D29" i="2" s="1"/>
  <c r="F29" i="2"/>
  <c r="G29" i="2"/>
  <c r="H29" i="2"/>
  <c r="I29" i="2"/>
  <c r="J29" i="2"/>
  <c r="K29" i="2"/>
  <c r="L29" i="2"/>
  <c r="M29" i="2"/>
  <c r="N29" i="2"/>
  <c r="O29" i="2"/>
  <c r="P29" i="2"/>
  <c r="Q29" i="2"/>
  <c r="R29" i="2"/>
  <c r="S29" i="2"/>
  <c r="T29" i="2"/>
  <c r="U29" i="2"/>
  <c r="V29" i="2"/>
  <c r="W29" i="2"/>
  <c r="X29" i="2"/>
  <c r="Y29" i="2"/>
  <c r="Z29" i="2"/>
  <c r="AA29" i="2"/>
  <c r="AB29" i="2"/>
  <c r="AC29" i="2"/>
  <c r="AD29" i="2"/>
  <c r="AE29" i="2"/>
  <c r="AF29" i="2"/>
  <c r="AG29" i="2"/>
  <c r="AH29" i="2"/>
  <c r="AI29" i="2"/>
  <c r="E25" i="2"/>
  <c r="D25" i="2" s="1"/>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AH25" i="2"/>
  <c r="AI25" i="2"/>
  <c r="E26" i="2"/>
  <c r="D26" i="2" s="1"/>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E16" i="2"/>
  <c r="D16" i="2" s="1"/>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E17" i="2"/>
  <c r="D17" i="2" s="1"/>
  <c r="F17" i="2"/>
  <c r="G17" i="2"/>
  <c r="H17" i="2"/>
  <c r="I17" i="2"/>
  <c r="J17" i="2"/>
  <c r="K17" i="2"/>
  <c r="L17" i="2"/>
  <c r="M17" i="2"/>
  <c r="N17" i="2"/>
  <c r="O17" i="2"/>
  <c r="P17" i="2"/>
  <c r="Q17" i="2"/>
  <c r="R17" i="2"/>
  <c r="S17" i="2"/>
  <c r="T17" i="2"/>
  <c r="U17" i="2"/>
  <c r="V17" i="2"/>
  <c r="W17" i="2"/>
  <c r="X17" i="2"/>
  <c r="Y17" i="2"/>
  <c r="Z17" i="2"/>
  <c r="AA17" i="2"/>
  <c r="AB17" i="2"/>
  <c r="AC17" i="2"/>
  <c r="AD17" i="2"/>
  <c r="AE17" i="2"/>
  <c r="AF17" i="2"/>
  <c r="AG17" i="2"/>
  <c r="AH17" i="2"/>
  <c r="AI17" i="2"/>
  <c r="E18" i="2"/>
  <c r="D18" i="2" s="1"/>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AG18" i="2"/>
  <c r="AH18" i="2"/>
  <c r="AI18" i="2"/>
  <c r="E19" i="2"/>
  <c r="D19" i="2" s="1"/>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G19" i="2"/>
  <c r="AH19" i="2"/>
  <c r="AI19" i="2"/>
  <c r="E20" i="2"/>
  <c r="D20" i="2" s="1"/>
  <c r="F20" i="2"/>
  <c r="G20" i="2"/>
  <c r="H20" i="2"/>
  <c r="I20" i="2"/>
  <c r="J20" i="2"/>
  <c r="K20" i="2"/>
  <c r="L20" i="2"/>
  <c r="M20" i="2"/>
  <c r="N20" i="2"/>
  <c r="O20" i="2"/>
  <c r="P20" i="2"/>
  <c r="Q20" i="2"/>
  <c r="R20" i="2"/>
  <c r="S20" i="2"/>
  <c r="T20" i="2"/>
  <c r="U20" i="2"/>
  <c r="V20" i="2"/>
  <c r="W20" i="2"/>
  <c r="X20" i="2"/>
  <c r="Y20" i="2"/>
  <c r="Z20" i="2"/>
  <c r="AA20" i="2"/>
  <c r="AB20" i="2"/>
  <c r="AC20" i="2"/>
  <c r="AD20" i="2"/>
  <c r="AE20" i="2"/>
  <c r="AF20" i="2"/>
  <c r="AG20" i="2"/>
  <c r="AH20" i="2"/>
  <c r="AI20" i="2"/>
  <c r="E21" i="2"/>
  <c r="D21" i="2" s="1"/>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E9" i="2"/>
  <c r="D9" i="2" s="1"/>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E10" i="2"/>
  <c r="D10" i="2" s="1"/>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E11" i="2"/>
  <c r="D11" i="2" s="1"/>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E12" i="2"/>
  <c r="D12" i="2" s="1"/>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E13" i="2"/>
  <c r="D13" i="2" s="1"/>
  <c r="F13" i="2"/>
  <c r="G13" i="2"/>
  <c r="H13" i="2"/>
  <c r="I13" i="2"/>
  <c r="J13" i="2"/>
  <c r="K13" i="2"/>
  <c r="L13" i="2"/>
  <c r="M13" i="2"/>
  <c r="N13" i="2"/>
  <c r="O13" i="2"/>
  <c r="P13" i="2"/>
  <c r="Q13" i="2"/>
  <c r="R13" i="2"/>
  <c r="S13" i="2"/>
  <c r="T13" i="2"/>
  <c r="U13" i="2"/>
  <c r="V13" i="2"/>
  <c r="W13" i="2"/>
  <c r="X13" i="2"/>
  <c r="Y13" i="2"/>
  <c r="Z13" i="2"/>
  <c r="AA13" i="2"/>
  <c r="AB13" i="2"/>
  <c r="AC13" i="2"/>
  <c r="AD13" i="2"/>
  <c r="AE13" i="2"/>
  <c r="AF13" i="2"/>
  <c r="AG13" i="2"/>
  <c r="AH13" i="2"/>
  <c r="AI13" i="2"/>
  <c r="E14" i="2"/>
  <c r="D14" i="2" s="1"/>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AI14" i="2"/>
  <c r="E4" i="2"/>
  <c r="D4" i="2" s="1"/>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E5" i="2"/>
  <c r="D5" i="2" s="1"/>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E6" i="2"/>
  <c r="D6" i="2" s="1"/>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J87" i="18"/>
  <c r="J87" i="17"/>
  <c r="J16" i="32"/>
  <c r="J93" i="32" s="1"/>
  <c r="J88" i="32"/>
  <c r="J89" i="32" s="1"/>
  <c r="I54" i="32"/>
  <c r="I53" i="32"/>
  <c r="I38" i="32"/>
  <c r="C9" i="32"/>
  <c r="J89" i="34"/>
  <c r="J88" i="34"/>
  <c r="I54" i="34"/>
  <c r="I53" i="34"/>
  <c r="I38" i="34"/>
  <c r="C9" i="34"/>
  <c r="H3" i="34"/>
  <c r="G16" i="34" s="1"/>
  <c r="J16" i="34" s="1"/>
  <c r="J93" i="34" s="1"/>
  <c r="J94" i="32" l="1"/>
  <c r="J95" i="32" s="1"/>
  <c r="I61" i="32" s="1"/>
  <c r="AG30" i="2" s="1"/>
  <c r="J94" i="34"/>
  <c r="J95" i="34" s="1"/>
  <c r="I61" i="34" s="1"/>
  <c r="AI8" i="2" l="1"/>
  <c r="AI15" i="2"/>
  <c r="AI22" i="2"/>
  <c r="AI23" i="2"/>
  <c r="AI24" i="2"/>
  <c r="AI27" i="2"/>
  <c r="AI30" i="2"/>
  <c r="X8" i="2"/>
  <c r="X15" i="2"/>
  <c r="X24" i="2"/>
  <c r="X27" i="2"/>
  <c r="X30" i="2"/>
  <c r="W8" i="2"/>
  <c r="W15" i="2"/>
  <c r="W24" i="2"/>
  <c r="W27" i="2"/>
  <c r="W30" i="2"/>
  <c r="V8" i="2"/>
  <c r="V15" i="2"/>
  <c r="V24" i="2"/>
  <c r="V27" i="2"/>
  <c r="V30" i="2"/>
  <c r="U8" i="2"/>
  <c r="U15" i="2"/>
  <c r="U24" i="2"/>
  <c r="U27" i="2"/>
  <c r="U30" i="2"/>
  <c r="T24" i="2"/>
  <c r="T27" i="2"/>
  <c r="T30" i="2"/>
  <c r="S24" i="2"/>
  <c r="S27" i="2"/>
  <c r="S30" i="2"/>
  <c r="R8" i="2"/>
  <c r="R15" i="2"/>
  <c r="R24" i="2"/>
  <c r="R27" i="2"/>
  <c r="R30" i="2"/>
  <c r="P8" i="2"/>
  <c r="P15" i="2"/>
  <c r="P23" i="2"/>
  <c r="P27" i="2"/>
  <c r="P30" i="2"/>
  <c r="N8" i="2"/>
  <c r="N15" i="2"/>
  <c r="N24" i="2"/>
  <c r="N27" i="2"/>
  <c r="N30" i="2"/>
  <c r="M8" i="2"/>
  <c r="M15" i="2"/>
  <c r="M24" i="2"/>
  <c r="M27" i="2"/>
  <c r="M30" i="2"/>
  <c r="L8" i="2"/>
  <c r="L15" i="2"/>
  <c r="L24" i="2"/>
  <c r="L27" i="2"/>
  <c r="L30" i="2"/>
  <c r="K8" i="2"/>
  <c r="K15" i="2"/>
  <c r="K24" i="2"/>
  <c r="K27" i="2"/>
  <c r="K30" i="2"/>
  <c r="J8" i="2"/>
  <c r="J15" i="2"/>
  <c r="J24" i="2"/>
  <c r="J27" i="2"/>
  <c r="J30" i="2"/>
  <c r="I8" i="2"/>
  <c r="I15" i="2"/>
  <c r="I24" i="2"/>
  <c r="I27" i="2"/>
  <c r="I30" i="2"/>
  <c r="H8" i="2"/>
  <c r="H15" i="2"/>
  <c r="H24" i="2"/>
  <c r="H27" i="2"/>
  <c r="H30" i="2"/>
  <c r="E8" i="2"/>
  <c r="E15" i="2"/>
  <c r="E23" i="2"/>
  <c r="E24" i="2"/>
  <c r="E30" i="2"/>
  <c r="I56" i="3" l="1"/>
  <c r="E22" i="2" s="1"/>
  <c r="J96" i="3"/>
  <c r="J106" i="3"/>
  <c r="C9" i="3"/>
  <c r="J3" i="3"/>
  <c r="J4" i="3" s="1"/>
  <c r="H3" i="33"/>
  <c r="I54" i="33"/>
  <c r="I53" i="33"/>
  <c r="J88" i="33"/>
  <c r="J89" i="33" s="1"/>
  <c r="C9" i="33"/>
  <c r="J109" i="31"/>
  <c r="J104" i="31"/>
  <c r="J105" i="31" s="1"/>
  <c r="J106" i="31" s="1"/>
  <c r="I55" i="31" s="1"/>
  <c r="J100" i="31"/>
  <c r="J101" i="31" s="1"/>
  <c r="I54" i="31" s="1"/>
  <c r="J99" i="31"/>
  <c r="J89" i="31"/>
  <c r="J90" i="31" s="1"/>
  <c r="J21" i="31"/>
  <c r="J94" i="31" s="1"/>
  <c r="C9" i="31"/>
  <c r="J109" i="30"/>
  <c r="J110" i="30" s="1"/>
  <c r="J111" i="30" s="1"/>
  <c r="I79" i="30" s="1"/>
  <c r="J104" i="30"/>
  <c r="J105" i="30" s="1"/>
  <c r="J106" i="30" s="1"/>
  <c r="I55" i="30" s="1"/>
  <c r="J99" i="30"/>
  <c r="J94" i="30"/>
  <c r="J89" i="30"/>
  <c r="J90" i="30" s="1"/>
  <c r="J21" i="30"/>
  <c r="C9" i="30"/>
  <c r="J109" i="29"/>
  <c r="J110" i="29" s="1"/>
  <c r="J111" i="29" s="1"/>
  <c r="I79" i="29" s="1"/>
  <c r="J104" i="29"/>
  <c r="J99" i="29"/>
  <c r="J89" i="29"/>
  <c r="J90" i="29" s="1"/>
  <c r="J21" i="29"/>
  <c r="J94" i="29" s="1"/>
  <c r="C9" i="29"/>
  <c r="J109" i="28"/>
  <c r="J105" i="28"/>
  <c r="J106" i="28" s="1"/>
  <c r="I55" i="28" s="1"/>
  <c r="J104" i="28"/>
  <c r="J100" i="28"/>
  <c r="J101" i="28" s="1"/>
  <c r="I54" i="28" s="1"/>
  <c r="J99" i="28"/>
  <c r="J89" i="28"/>
  <c r="J90" i="28" s="1"/>
  <c r="J21" i="28"/>
  <c r="J94" i="28" s="1"/>
  <c r="C9" i="28"/>
  <c r="J109" i="27"/>
  <c r="J104" i="27"/>
  <c r="J105" i="27" s="1"/>
  <c r="J106" i="27" s="1"/>
  <c r="I55" i="27" s="1"/>
  <c r="J99" i="27"/>
  <c r="J100" i="27" s="1"/>
  <c r="J101" i="27" s="1"/>
  <c r="I54" i="27" s="1"/>
  <c r="J89" i="27"/>
  <c r="J90" i="27" s="1"/>
  <c r="J21" i="27"/>
  <c r="J94" i="27" s="1"/>
  <c r="C9" i="27"/>
  <c r="J109" i="26"/>
  <c r="J104" i="26"/>
  <c r="J105" i="26" s="1"/>
  <c r="J106" i="26" s="1"/>
  <c r="I55" i="26" s="1"/>
  <c r="J99" i="26"/>
  <c r="J100" i="26" s="1"/>
  <c r="J101" i="26" s="1"/>
  <c r="I54" i="26" s="1"/>
  <c r="J89" i="26"/>
  <c r="J90" i="26" s="1"/>
  <c r="J21" i="26"/>
  <c r="J94" i="26" s="1"/>
  <c r="C9" i="26"/>
  <c r="J109" i="25"/>
  <c r="J104" i="25"/>
  <c r="J105" i="25" s="1"/>
  <c r="J106" i="25" s="1"/>
  <c r="I55" i="25" s="1"/>
  <c r="J100" i="25"/>
  <c r="J99" i="25"/>
  <c r="J89" i="25"/>
  <c r="J90" i="25" s="1"/>
  <c r="J21" i="25"/>
  <c r="J94" i="25" s="1"/>
  <c r="C9" i="25"/>
  <c r="J109" i="24"/>
  <c r="J104" i="24"/>
  <c r="J99" i="24"/>
  <c r="J100" i="24" s="1"/>
  <c r="J101" i="24" s="1"/>
  <c r="I54" i="24" s="1"/>
  <c r="J89" i="24"/>
  <c r="J90" i="24" s="1"/>
  <c r="J21" i="24"/>
  <c r="J94" i="24" s="1"/>
  <c r="C9" i="24"/>
  <c r="J109" i="23"/>
  <c r="J104" i="23"/>
  <c r="J105" i="23" s="1"/>
  <c r="J106" i="23" s="1"/>
  <c r="I55" i="23" s="1"/>
  <c r="J99" i="23"/>
  <c r="J100" i="23" s="1"/>
  <c r="J101" i="23" s="1"/>
  <c r="I54" i="23" s="1"/>
  <c r="J89" i="23"/>
  <c r="J90" i="23" s="1"/>
  <c r="J21" i="23"/>
  <c r="J94" i="23" s="1"/>
  <c r="C9" i="23"/>
  <c r="J109" i="22"/>
  <c r="J104" i="22"/>
  <c r="J105" i="22" s="1"/>
  <c r="J106" i="22" s="1"/>
  <c r="I55" i="22" s="1"/>
  <c r="X23" i="2" s="1"/>
  <c r="J99" i="22"/>
  <c r="J100" i="22" s="1"/>
  <c r="J101" i="22" s="1"/>
  <c r="I54" i="22" s="1"/>
  <c r="X22" i="2" s="1"/>
  <c r="J89" i="22"/>
  <c r="J90" i="22" s="1"/>
  <c r="J21" i="22"/>
  <c r="J94" i="22" s="1"/>
  <c r="C9" i="22"/>
  <c r="J109" i="21"/>
  <c r="J105" i="21"/>
  <c r="J104" i="21"/>
  <c r="J99" i="21"/>
  <c r="J89" i="21"/>
  <c r="J90" i="21" s="1"/>
  <c r="J21" i="21"/>
  <c r="J94" i="21" s="1"/>
  <c r="C9" i="21"/>
  <c r="J109" i="20"/>
  <c r="J104" i="20"/>
  <c r="J105" i="20" s="1"/>
  <c r="J106" i="20" s="1"/>
  <c r="I55" i="20" s="1"/>
  <c r="V23" i="2" s="1"/>
  <c r="J99" i="20"/>
  <c r="J100" i="20" s="1"/>
  <c r="J101" i="20" s="1"/>
  <c r="I54" i="20" s="1"/>
  <c r="V22" i="2" s="1"/>
  <c r="J89" i="20"/>
  <c r="J90" i="20" s="1"/>
  <c r="J21" i="20"/>
  <c r="J94" i="20" s="1"/>
  <c r="C9" i="20"/>
  <c r="J109" i="19"/>
  <c r="J110" i="19" s="1"/>
  <c r="J111" i="19" s="1"/>
  <c r="I79" i="19" s="1"/>
  <c r="J104" i="19"/>
  <c r="J105" i="19" s="1"/>
  <c r="J100" i="19"/>
  <c r="J99" i="19"/>
  <c r="J89" i="19"/>
  <c r="J90" i="19" s="1"/>
  <c r="J21" i="19"/>
  <c r="J94" i="19" s="1"/>
  <c r="C9" i="19"/>
  <c r="J18" i="18"/>
  <c r="J23" i="18" s="1"/>
  <c r="J104" i="18" s="1"/>
  <c r="J17" i="18"/>
  <c r="J22" i="18" s="1"/>
  <c r="J99" i="18" s="1"/>
  <c r="J21" i="18"/>
  <c r="J94" i="18" s="1"/>
  <c r="C9" i="18"/>
  <c r="F6" i="18"/>
  <c r="F5" i="18"/>
  <c r="F3" i="18"/>
  <c r="J88" i="17"/>
  <c r="F19" i="17"/>
  <c r="J19" i="17" s="1"/>
  <c r="J24" i="17" s="1"/>
  <c r="F6" i="17"/>
  <c r="F5" i="17"/>
  <c r="F3" i="17"/>
  <c r="J18" i="17"/>
  <c r="J23" i="17" s="1"/>
  <c r="J104" i="17" s="1"/>
  <c r="J17" i="17"/>
  <c r="J22" i="17" s="1"/>
  <c r="J99" i="17" s="1"/>
  <c r="C9" i="17"/>
  <c r="J108" i="14"/>
  <c r="J109" i="14" s="1"/>
  <c r="J110" i="14" s="1"/>
  <c r="I55" i="14" s="1"/>
  <c r="P24" i="2" s="1"/>
  <c r="J24" i="14"/>
  <c r="J109" i="16"/>
  <c r="J104" i="16"/>
  <c r="J105" i="16" s="1"/>
  <c r="J106" i="16" s="1"/>
  <c r="I55" i="16" s="1"/>
  <c r="R23" i="2" s="1"/>
  <c r="J100" i="16"/>
  <c r="J101" i="16" s="1"/>
  <c r="I54" i="16" s="1"/>
  <c r="R22" i="2" s="1"/>
  <c r="J99" i="16"/>
  <c r="J89" i="16"/>
  <c r="J90" i="16" s="1"/>
  <c r="J21" i="16"/>
  <c r="J94" i="16" s="1"/>
  <c r="C9" i="16"/>
  <c r="F3" i="16"/>
  <c r="F3" i="15"/>
  <c r="J109" i="15"/>
  <c r="J110" i="15" s="1"/>
  <c r="J111" i="15" s="1"/>
  <c r="I79" i="15" s="1"/>
  <c r="J105" i="15"/>
  <c r="J106" i="15" s="1"/>
  <c r="I55" i="15" s="1"/>
  <c r="J104" i="15"/>
  <c r="J99" i="15"/>
  <c r="J100" i="15" s="1"/>
  <c r="J89" i="15"/>
  <c r="J90" i="15" s="1"/>
  <c r="J21" i="15"/>
  <c r="J94" i="15" s="1"/>
  <c r="J95" i="15" s="1"/>
  <c r="C9" i="15"/>
  <c r="J88" i="14"/>
  <c r="J89" i="14" s="1"/>
  <c r="J23" i="14"/>
  <c r="J104" i="14" s="1"/>
  <c r="J22" i="14"/>
  <c r="J98" i="14" s="1"/>
  <c r="C9" i="14"/>
  <c r="F3" i="14"/>
  <c r="G16" i="14" s="1"/>
  <c r="J21" i="14" s="1"/>
  <c r="J93" i="14" s="1"/>
  <c r="G16" i="13"/>
  <c r="F3" i="13"/>
  <c r="J20" i="13" s="1"/>
  <c r="J92" i="13" s="1"/>
  <c r="J22" i="13"/>
  <c r="J87" i="13"/>
  <c r="J88" i="13" s="1"/>
  <c r="J21" i="13"/>
  <c r="J97" i="13" s="1"/>
  <c r="J98" i="13" s="1"/>
  <c r="C9" i="13"/>
  <c r="J109" i="12"/>
  <c r="J110" i="12" s="1"/>
  <c r="J104" i="12"/>
  <c r="J105" i="12" s="1"/>
  <c r="J99" i="12"/>
  <c r="J90" i="12"/>
  <c r="J89" i="12"/>
  <c r="J21" i="12"/>
  <c r="J94" i="12" s="1"/>
  <c r="C9" i="12"/>
  <c r="F3" i="12"/>
  <c r="F3" i="11"/>
  <c r="J21" i="11" s="1"/>
  <c r="J94" i="11" s="1"/>
  <c r="J104" i="11"/>
  <c r="J105" i="11" s="1"/>
  <c r="J106" i="11" s="1"/>
  <c r="I55" i="11" s="1"/>
  <c r="M23" i="2" s="1"/>
  <c r="J99" i="11"/>
  <c r="J100" i="11" s="1"/>
  <c r="J89" i="11"/>
  <c r="J90" i="11" s="1"/>
  <c r="C9" i="11"/>
  <c r="J109" i="11"/>
  <c r="J104" i="10"/>
  <c r="J105" i="10" s="1"/>
  <c r="J106" i="10" s="1"/>
  <c r="I55" i="10" s="1"/>
  <c r="L23" i="2" s="1"/>
  <c r="J100" i="10"/>
  <c r="J99" i="10"/>
  <c r="J89" i="10"/>
  <c r="J90" i="10" s="1"/>
  <c r="C9" i="10"/>
  <c r="F3" i="10"/>
  <c r="G17" i="10" s="1"/>
  <c r="J109" i="10" s="1"/>
  <c r="J109" i="8"/>
  <c r="F3" i="8"/>
  <c r="G16" i="8" s="1"/>
  <c r="J21" i="8" s="1"/>
  <c r="J94" i="8" s="1"/>
  <c r="J104" i="8"/>
  <c r="J105" i="8" s="1"/>
  <c r="J106" i="8" s="1"/>
  <c r="I55" i="8" s="1"/>
  <c r="J23" i="2" s="1"/>
  <c r="J100" i="8"/>
  <c r="J99" i="8"/>
  <c r="J89" i="8"/>
  <c r="J90" i="8" s="1"/>
  <c r="C9" i="8"/>
  <c r="J109" i="9"/>
  <c r="J104" i="9"/>
  <c r="J105" i="9" s="1"/>
  <c r="J106" i="9" s="1"/>
  <c r="I55" i="9" s="1"/>
  <c r="K23" i="2" s="1"/>
  <c r="J99" i="9"/>
  <c r="J100" i="9" s="1"/>
  <c r="J101" i="9" s="1"/>
  <c r="I54" i="9" s="1"/>
  <c r="K22" i="2" s="1"/>
  <c r="J89" i="9"/>
  <c r="J90" i="9" s="1"/>
  <c r="C9" i="9"/>
  <c r="F3" i="9"/>
  <c r="G16" i="9" s="1"/>
  <c r="J21" i="9" s="1"/>
  <c r="J94" i="9" s="1"/>
  <c r="F3" i="7"/>
  <c r="J109" i="7" s="1"/>
  <c r="J89" i="7"/>
  <c r="J90" i="7" s="1"/>
  <c r="J104" i="7"/>
  <c r="J99" i="7"/>
  <c r="C9" i="7"/>
  <c r="J89" i="6"/>
  <c r="J90" i="6" s="1"/>
  <c r="J18" i="6"/>
  <c r="J23" i="6" s="1"/>
  <c r="J104" i="6" s="1"/>
  <c r="J17" i="6"/>
  <c r="J22" i="6" s="1"/>
  <c r="J99" i="6" s="1"/>
  <c r="C9" i="6"/>
  <c r="F3" i="6"/>
  <c r="G19" i="6" s="1"/>
  <c r="J24" i="6" s="1"/>
  <c r="J109" i="6" s="1"/>
  <c r="J99" i="5"/>
  <c r="J100" i="5" s="1"/>
  <c r="J18" i="5"/>
  <c r="J23" i="5" s="1"/>
  <c r="J104" i="5" s="1"/>
  <c r="J105" i="5" s="1"/>
  <c r="J106" i="5" s="1"/>
  <c r="I55" i="5" s="1"/>
  <c r="J17" i="5"/>
  <c r="J22" i="5" s="1"/>
  <c r="F3" i="5"/>
  <c r="I56" i="4"/>
  <c r="J3" i="4"/>
  <c r="J4" i="4" s="1"/>
  <c r="C9" i="4"/>
  <c r="J106" i="19" l="1"/>
  <c r="I55" i="19" s="1"/>
  <c r="U23" i="2" s="1"/>
  <c r="G16" i="7"/>
  <c r="G17" i="8"/>
  <c r="J24" i="5"/>
  <c r="J109" i="5" s="1"/>
  <c r="G16" i="5"/>
  <c r="J111" i="12"/>
  <c r="I79" i="12" s="1"/>
  <c r="J101" i="11"/>
  <c r="I54" i="11" s="1"/>
  <c r="M22" i="2" s="1"/>
  <c r="G16" i="10"/>
  <c r="J21" i="10" s="1"/>
  <c r="J94" i="10" s="1"/>
  <c r="J106" i="21"/>
  <c r="I55" i="21" s="1"/>
  <c r="W23" i="2" s="1"/>
  <c r="J105" i="24"/>
  <c r="J106" i="24" s="1"/>
  <c r="I55" i="24" s="1"/>
  <c r="J101" i="29"/>
  <c r="I54" i="29" s="1"/>
  <c r="J25" i="4"/>
  <c r="J96" i="4"/>
  <c r="F19" i="18"/>
  <c r="J19" i="18" s="1"/>
  <c r="J24" i="18" s="1"/>
  <c r="J109" i="18" s="1"/>
  <c r="J100" i="29"/>
  <c r="J101" i="10"/>
  <c r="I54" i="10" s="1"/>
  <c r="L22" i="2" s="1"/>
  <c r="J110" i="21"/>
  <c r="J111" i="21" s="1"/>
  <c r="I79" i="21" s="1"/>
  <c r="G16" i="33"/>
  <c r="J16" i="33" s="1"/>
  <c r="J93" i="33" s="1"/>
  <c r="J94" i="33" s="1"/>
  <c r="J95" i="33" s="1"/>
  <c r="J100" i="12"/>
  <c r="J101" i="12" s="1"/>
  <c r="I54" i="12" s="1"/>
  <c r="N22" i="2" s="1"/>
  <c r="G17" i="4"/>
  <c r="J17" i="4" s="1"/>
  <c r="J101" i="8"/>
  <c r="I54" i="8" s="1"/>
  <c r="J22" i="2" s="1"/>
  <c r="J105" i="29"/>
  <c r="J106" i="29" s="1"/>
  <c r="I55" i="29" s="1"/>
  <c r="J101" i="19"/>
  <c r="I54" i="19" s="1"/>
  <c r="U22" i="2" s="1"/>
  <c r="J101" i="25"/>
  <c r="I54" i="25" s="1"/>
  <c r="J110" i="5"/>
  <c r="J111" i="5" s="1"/>
  <c r="I79" i="5" s="1"/>
  <c r="I40" i="17"/>
  <c r="S8" i="2" s="1"/>
  <c r="J107" i="3"/>
  <c r="J108" i="3" s="1"/>
  <c r="J97" i="3"/>
  <c r="J98" i="3" s="1"/>
  <c r="J99" i="3" s="1"/>
  <c r="J23" i="3"/>
  <c r="I61" i="3"/>
  <c r="E27" i="2" s="1"/>
  <c r="J25" i="3"/>
  <c r="J95" i="31"/>
  <c r="J96" i="31" s="1"/>
  <c r="J97" i="31" s="1"/>
  <c r="I39" i="31" s="1"/>
  <c r="J110" i="31"/>
  <c r="J111" i="31" s="1"/>
  <c r="I79" i="31" s="1"/>
  <c r="J95" i="30"/>
  <c r="J96" i="30" s="1"/>
  <c r="J97" i="30" s="1"/>
  <c r="I39" i="30" s="1"/>
  <c r="J100" i="30"/>
  <c r="J101" i="30" s="1"/>
  <c r="I54" i="30" s="1"/>
  <c r="J95" i="29"/>
  <c r="J96" i="29" s="1"/>
  <c r="J97" i="29" s="1"/>
  <c r="I39" i="29" s="1"/>
  <c r="J95" i="28"/>
  <c r="J96" i="28" s="1"/>
  <c r="J97" i="28" s="1"/>
  <c r="I39" i="28" s="1"/>
  <c r="J110" i="28"/>
  <c r="J111" i="28" s="1"/>
  <c r="I79" i="28" s="1"/>
  <c r="J95" i="27"/>
  <c r="J96" i="27" s="1"/>
  <c r="J97" i="27" s="1"/>
  <c r="I39" i="27" s="1"/>
  <c r="J110" i="27"/>
  <c r="J111" i="27" s="1"/>
  <c r="I79" i="27" s="1"/>
  <c r="J95" i="26"/>
  <c r="J96" i="26" s="1"/>
  <c r="J97" i="26" s="1"/>
  <c r="I39" i="26" s="1"/>
  <c r="J110" i="26"/>
  <c r="J111" i="26" s="1"/>
  <c r="I79" i="26" s="1"/>
  <c r="J95" i="25"/>
  <c r="J96" i="25" s="1"/>
  <c r="J97" i="25" s="1"/>
  <c r="I39" i="25" s="1"/>
  <c r="J110" i="25"/>
  <c r="J111" i="25" s="1"/>
  <c r="I79" i="25" s="1"/>
  <c r="J95" i="24"/>
  <c r="J96" i="24" s="1"/>
  <c r="J97" i="24" s="1"/>
  <c r="I39" i="24" s="1"/>
  <c r="J110" i="24"/>
  <c r="J111" i="24" s="1"/>
  <c r="I79" i="24" s="1"/>
  <c r="J95" i="23"/>
  <c r="J96" i="23" s="1"/>
  <c r="J97" i="23" s="1"/>
  <c r="I39" i="23" s="1"/>
  <c r="J110" i="23"/>
  <c r="J111" i="23" s="1"/>
  <c r="I79" i="23" s="1"/>
  <c r="J95" i="22"/>
  <c r="J96" i="22" s="1"/>
  <c r="J97" i="22" s="1"/>
  <c r="I39" i="22" s="1"/>
  <c r="J110" i="22"/>
  <c r="J111" i="22" s="1"/>
  <c r="I79" i="22" s="1"/>
  <c r="J95" i="21"/>
  <c r="J96" i="21" s="1"/>
  <c r="J97" i="21" s="1"/>
  <c r="I39" i="21" s="1"/>
  <c r="J100" i="21"/>
  <c r="J101" i="21" s="1"/>
  <c r="I54" i="21" s="1"/>
  <c r="W22" i="2" s="1"/>
  <c r="J95" i="20"/>
  <c r="J96" i="20" s="1"/>
  <c r="J97" i="20" s="1"/>
  <c r="I39" i="20" s="1"/>
  <c r="J110" i="20"/>
  <c r="J111" i="20" s="1"/>
  <c r="I79" i="20" s="1"/>
  <c r="J95" i="19"/>
  <c r="J96" i="19"/>
  <c r="J97" i="19" s="1"/>
  <c r="I39" i="19" s="1"/>
  <c r="J105" i="18"/>
  <c r="J106" i="18" s="1"/>
  <c r="I55" i="18" s="1"/>
  <c r="J100" i="18"/>
  <c r="J101" i="18" s="1"/>
  <c r="I54" i="18" s="1"/>
  <c r="J110" i="18"/>
  <c r="J111" i="18" s="1"/>
  <c r="I47" i="18" s="1"/>
  <c r="T15" i="2" s="1"/>
  <c r="J95" i="18"/>
  <c r="J96" i="18" s="1"/>
  <c r="J97" i="18" s="1"/>
  <c r="I80" i="18" s="1"/>
  <c r="J88" i="18"/>
  <c r="J89" i="18" s="1"/>
  <c r="I40" i="18" s="1"/>
  <c r="T8" i="2" s="1"/>
  <c r="J109" i="17"/>
  <c r="J110" i="17" s="1"/>
  <c r="J100" i="17"/>
  <c r="J101" i="17"/>
  <c r="I54" i="17" s="1"/>
  <c r="J105" i="17"/>
  <c r="J106" i="17" s="1"/>
  <c r="I55" i="17" s="1"/>
  <c r="S23" i="2" s="1"/>
  <c r="J21" i="17"/>
  <c r="J94" i="17" s="1"/>
  <c r="J95" i="16"/>
  <c r="J96" i="16" s="1"/>
  <c r="J97" i="16" s="1"/>
  <c r="I39" i="16" s="1"/>
  <c r="J110" i="16"/>
  <c r="J111" i="16" s="1"/>
  <c r="I79" i="16" s="1"/>
  <c r="J96" i="15"/>
  <c r="J97" i="15" s="1"/>
  <c r="I39" i="15" s="1"/>
  <c r="J101" i="15"/>
  <c r="I54" i="15" s="1"/>
  <c r="J94" i="14"/>
  <c r="J95" i="14"/>
  <c r="J96" i="14" s="1"/>
  <c r="I38" i="14" s="1"/>
  <c r="J105" i="14"/>
  <c r="J106" i="14" s="1"/>
  <c r="I79" i="14" s="1"/>
  <c r="J99" i="14"/>
  <c r="J100" i="14" s="1"/>
  <c r="I53" i="14" s="1"/>
  <c r="P22" i="2" s="1"/>
  <c r="J103" i="13"/>
  <c r="J104" i="13" s="1"/>
  <c r="J93" i="13"/>
  <c r="J94" i="13" s="1"/>
  <c r="J95" i="13" s="1"/>
  <c r="I37" i="13" s="1"/>
  <c r="J99" i="13"/>
  <c r="I52" i="13" s="1"/>
  <c r="J95" i="12"/>
  <c r="J96" i="12" s="1"/>
  <c r="J97" i="12" s="1"/>
  <c r="I39" i="12" s="1"/>
  <c r="J106" i="12"/>
  <c r="I55" i="12" s="1"/>
  <c r="N23" i="2" s="1"/>
  <c r="J110" i="11"/>
  <c r="J111" i="11" s="1"/>
  <c r="I79" i="11" s="1"/>
  <c r="J95" i="11"/>
  <c r="J96" i="11" s="1"/>
  <c r="J97" i="11" s="1"/>
  <c r="I39" i="11" s="1"/>
  <c r="J110" i="10"/>
  <c r="J111" i="10" s="1"/>
  <c r="I79" i="10" s="1"/>
  <c r="J95" i="10"/>
  <c r="J96" i="10" s="1"/>
  <c r="J97" i="10" s="1"/>
  <c r="I39" i="10" s="1"/>
  <c r="J95" i="8"/>
  <c r="J96" i="8" s="1"/>
  <c r="J97" i="8" s="1"/>
  <c r="I39" i="8" s="1"/>
  <c r="J110" i="8"/>
  <c r="J111" i="8" s="1"/>
  <c r="I79" i="8" s="1"/>
  <c r="J95" i="9"/>
  <c r="J96" i="9" s="1"/>
  <c r="J97" i="9" s="1"/>
  <c r="I39" i="9" s="1"/>
  <c r="J110" i="9"/>
  <c r="J111" i="9" s="1"/>
  <c r="I79" i="9" s="1"/>
  <c r="J100" i="7"/>
  <c r="J101" i="7"/>
  <c r="I54" i="7" s="1"/>
  <c r="I22" i="2" s="1"/>
  <c r="J105" i="7"/>
  <c r="J106" i="7" s="1"/>
  <c r="I55" i="7" s="1"/>
  <c r="I23" i="2" s="1"/>
  <c r="J110" i="7"/>
  <c r="J111" i="7" s="1"/>
  <c r="I79" i="7" s="1"/>
  <c r="J21" i="7"/>
  <c r="J94" i="7" s="1"/>
  <c r="J100" i="6"/>
  <c r="J101" i="6" s="1"/>
  <c r="I54" i="6" s="1"/>
  <c r="J105" i="6"/>
  <c r="J106" i="6" s="1"/>
  <c r="I55" i="6" s="1"/>
  <c r="H23" i="2" s="1"/>
  <c r="J110" i="6"/>
  <c r="J111" i="6" s="1"/>
  <c r="I79" i="6" s="1"/>
  <c r="G16" i="6"/>
  <c r="J16" i="6" s="1"/>
  <c r="J21" i="6" s="1"/>
  <c r="J94" i="6" s="1"/>
  <c r="J16" i="5"/>
  <c r="J21" i="5" s="1"/>
  <c r="J94" i="5" s="1"/>
  <c r="J101" i="4"/>
  <c r="J24" i="4"/>
  <c r="I38" i="33" l="1"/>
  <c r="I61" i="33"/>
  <c r="J111" i="17"/>
  <c r="I47" i="17" s="1"/>
  <c r="S15" i="2" s="1"/>
  <c r="J101" i="3"/>
  <c r="J24" i="3"/>
  <c r="J95" i="17"/>
  <c r="J96" i="17" s="1"/>
  <c r="J97" i="17" s="1"/>
  <c r="I80" i="17" s="1"/>
  <c r="J105" i="13"/>
  <c r="I78" i="13" s="1"/>
  <c r="J95" i="7"/>
  <c r="J96" i="7" s="1"/>
  <c r="J97" i="7" s="1"/>
  <c r="I39" i="7" s="1"/>
  <c r="J95" i="6"/>
  <c r="J96" i="6"/>
  <c r="J97" i="6" s="1"/>
  <c r="I39" i="6" s="1"/>
  <c r="J102" i="3" l="1"/>
  <c r="J103" i="3"/>
  <c r="I41" i="3" s="1"/>
  <c r="AI2" i="2"/>
  <c r="AH8" i="2"/>
  <c r="AH15" i="2"/>
  <c r="AH22" i="2"/>
  <c r="AH23" i="2"/>
  <c r="AH24" i="2"/>
  <c r="AH27" i="2"/>
  <c r="AH30" i="2"/>
  <c r="AH2" i="2"/>
  <c r="AG8" i="2"/>
  <c r="AG15" i="2"/>
  <c r="AG22" i="2"/>
  <c r="AG23" i="2"/>
  <c r="AG24" i="2"/>
  <c r="AG27" i="2"/>
  <c r="AG2" i="2"/>
  <c r="AF8" i="2"/>
  <c r="AF15" i="2"/>
  <c r="AF22" i="2"/>
  <c r="AF23" i="2"/>
  <c r="AF24" i="2"/>
  <c r="AF27" i="2"/>
  <c r="AF30" i="2"/>
  <c r="AF2" i="2"/>
  <c r="AE8" i="2"/>
  <c r="AE15" i="2"/>
  <c r="AE22" i="2"/>
  <c r="AE23" i="2"/>
  <c r="AE24" i="2"/>
  <c r="AE27" i="2"/>
  <c r="AE30" i="2"/>
  <c r="AE2" i="2"/>
  <c r="AD8" i="2"/>
  <c r="AD15" i="2"/>
  <c r="AD22" i="2"/>
  <c r="AD23" i="2"/>
  <c r="AD24" i="2"/>
  <c r="AD27" i="2"/>
  <c r="AD30" i="2"/>
  <c r="AD2" i="2"/>
  <c r="AC8" i="2"/>
  <c r="AC15" i="2"/>
  <c r="AC22" i="2"/>
  <c r="AC23" i="2"/>
  <c r="AC24" i="2"/>
  <c r="AC27" i="2"/>
  <c r="AC30" i="2"/>
  <c r="AC2" i="2"/>
  <c r="AB8" i="2" l="1"/>
  <c r="AB15" i="2"/>
  <c r="AB22" i="2"/>
  <c r="AB23" i="2"/>
  <c r="AB24" i="2"/>
  <c r="AB27" i="2"/>
  <c r="AB30" i="2"/>
  <c r="AB2" i="2"/>
  <c r="AA8" i="2"/>
  <c r="AA15" i="2"/>
  <c r="AA22" i="2"/>
  <c r="AA23" i="2"/>
  <c r="AA24" i="2"/>
  <c r="AA27" i="2"/>
  <c r="AA30" i="2"/>
  <c r="AA2" i="2"/>
  <c r="Z8" i="2"/>
  <c r="Z15" i="2"/>
  <c r="Z22" i="2"/>
  <c r="Z23" i="2"/>
  <c r="Z24" i="2"/>
  <c r="Z27" i="2"/>
  <c r="Z30" i="2"/>
  <c r="Z2" i="2"/>
  <c r="Y8" i="2"/>
  <c r="Y15" i="2"/>
  <c r="Y22" i="2"/>
  <c r="Y23" i="2"/>
  <c r="Y24" i="2"/>
  <c r="Y27" i="2"/>
  <c r="Y30" i="2"/>
  <c r="Y2" i="2"/>
  <c r="X2" i="2"/>
  <c r="W2" i="2"/>
  <c r="V2" i="2"/>
  <c r="U2" i="2"/>
  <c r="T2" i="2"/>
  <c r="S2" i="2"/>
  <c r="R2" i="2"/>
  <c r="Q8" i="2"/>
  <c r="Q15" i="2"/>
  <c r="Q22" i="2"/>
  <c r="Q23" i="2"/>
  <c r="Q24" i="2"/>
  <c r="Q27" i="2"/>
  <c r="Q30" i="2"/>
  <c r="Q2" i="2"/>
  <c r="P2" i="2"/>
  <c r="O8" i="2"/>
  <c r="O15" i="2"/>
  <c r="O22" i="2"/>
  <c r="O23" i="2"/>
  <c r="O24" i="2"/>
  <c r="O27" i="2"/>
  <c r="O30" i="2"/>
  <c r="O2" i="2"/>
  <c r="N2" i="2"/>
  <c r="M2" i="2"/>
  <c r="L2" i="2"/>
  <c r="K2" i="2"/>
  <c r="J2" i="2"/>
  <c r="I2" i="2"/>
  <c r="H2" i="2"/>
  <c r="G8" i="2"/>
  <c r="G23" i="2"/>
  <c r="G24" i="2"/>
  <c r="G27" i="2"/>
  <c r="G30" i="2"/>
  <c r="G2" i="2"/>
  <c r="J95" i="5"/>
  <c r="J89" i="5"/>
  <c r="J90" i="5" s="1"/>
  <c r="C9" i="5"/>
  <c r="F8" i="2"/>
  <c r="F15" i="2"/>
  <c r="F22" i="2"/>
  <c r="F23" i="2"/>
  <c r="F24" i="2"/>
  <c r="F30" i="2"/>
  <c r="F2" i="2"/>
  <c r="E2" i="2"/>
  <c r="J16" i="4"/>
  <c r="J23" i="4" l="1"/>
  <c r="J106" i="4"/>
  <c r="J107" i="4" s="1"/>
  <c r="J108" i="4" s="1"/>
  <c r="I61" i="4"/>
  <c r="F27" i="2" s="1"/>
  <c r="D23" i="2"/>
  <c r="AK23" i="2" s="1"/>
  <c r="D15" i="2"/>
  <c r="F13" i="1"/>
  <c r="D30" i="2"/>
  <c r="D24" i="2"/>
  <c r="AK24" i="2" s="1"/>
  <c r="D8" i="2"/>
  <c r="J96" i="5"/>
  <c r="J97" i="5" s="1"/>
  <c r="I39" i="5" s="1"/>
  <c r="J101" i="5"/>
  <c r="I54" i="5" s="1"/>
  <c r="D22" i="2" s="1"/>
  <c r="J102" i="4"/>
  <c r="J103" i="4" s="1"/>
  <c r="I41" i="4" s="1"/>
  <c r="J97" i="4"/>
  <c r="J98" i="4" s="1"/>
  <c r="J99" i="4" s="1"/>
  <c r="F6" i="1" l="1"/>
  <c r="AK15" i="2"/>
  <c r="F11" i="1"/>
  <c r="AK30" i="2"/>
  <c r="F7" i="1"/>
  <c r="AK22" i="2"/>
  <c r="F5" i="1"/>
  <c r="AK8" i="2"/>
  <c r="F12" i="1"/>
  <c r="F8" i="1"/>
</calcChain>
</file>

<file path=xl/sharedStrings.xml><?xml version="1.0" encoding="utf-8"?>
<sst xmlns="http://schemas.openxmlformats.org/spreadsheetml/2006/main" count="7158" uniqueCount="301">
  <si>
    <t>S.No</t>
  </si>
  <si>
    <t>Item Description</t>
  </si>
  <si>
    <t>Short Description</t>
  </si>
  <si>
    <t>Unit</t>
  </si>
  <si>
    <t>Quantity</t>
  </si>
  <si>
    <t>Market rate</t>
  </si>
  <si>
    <t xml:space="preserve">Total NHIT </t>
  </si>
  <si>
    <t>Clearing and Grubbing Around Structures (Including RE Panels, Walls, and Medians)</t>
  </si>
  <si>
    <t>Dismantling of Existing Concrete Structures</t>
  </si>
  <si>
    <t>Rmt</t>
  </si>
  <si>
    <t>Subgrade</t>
  </si>
  <si>
    <t>Cu.m</t>
  </si>
  <si>
    <t>Repair and Restoration of Quarter Coning</t>
  </si>
  <si>
    <t>Sq.m</t>
  </si>
  <si>
    <t>Application of Cement Paint on Concrete Handrails / Crash Barrier</t>
  </si>
  <si>
    <t>Providing and fixing temporary double steel scaffolding system with safety features.</t>
  </si>
  <si>
    <t>Cum</t>
  </si>
  <si>
    <t>Extra Reinforcement with Zinc-Rich Epoxy Coating</t>
  </si>
  <si>
    <t>MT</t>
  </si>
  <si>
    <t>Jacketing of Structural Members with M-40 Concrete (150 mm to 175mm Thick)</t>
  </si>
  <si>
    <t>Sqm</t>
  </si>
  <si>
    <t>Lifting of Superstructure Span by Hydraulic Jacking (Span Length up to 50m)</t>
  </si>
  <si>
    <t>Nos</t>
  </si>
  <si>
    <t>Replacement of Existing Bearing with New POT-PTFE Bearing Including Pedestal Preparation and Levelling</t>
  </si>
  <si>
    <t>Replacement of Existing Bearing with New Elastomeric Bearing</t>
  </si>
  <si>
    <t>Cutting of Metallic Bearing Locks Using Electric Grinder</t>
  </si>
  <si>
    <t>Rust Removal and Anti-Corrosive Zinc Painting on Bearings (As per MoRTH Specifications)</t>
  </si>
  <si>
    <t>Greasing of Steel Bearings (Roller-cum-Rocker and Pin &amp; Roller Types)</t>
  </si>
  <si>
    <t>Reconstruction of Damaged Return Wall (Cast-in-situ RCC up to 4m Height)</t>
  </si>
  <si>
    <t>Stone Pitching</t>
  </si>
  <si>
    <t>Expansion Joints</t>
  </si>
  <si>
    <t>Providing New Expansion Joint Assembly – Filler Type</t>
  </si>
  <si>
    <t>New Expansion Joint – Strip Seal Type</t>
  </si>
  <si>
    <t>Providing Seal for Strip Seal Expansion Joint</t>
  </si>
  <si>
    <t>Reconstruction of RCC Crash Barrier (Post Dismantling)</t>
  </si>
  <si>
    <t>Drainage spout</t>
  </si>
  <si>
    <t>Replacement/Providing of Drainage Spout Assembly</t>
  </si>
  <si>
    <t>Provision of Missing MS Grating over Drainage Spouts</t>
  </si>
  <si>
    <t>Replacement of Missing/Damaged Down Take Pipe (PVC)</t>
  </si>
  <si>
    <t>Supply, transportation, and fixing of Drain Spout Pipe of approved make and standard size (PVC/GI/SS – as per site requirement) including necessary clamps, fixtures, and supports. The item includes all charges of material supply, labour for cutting, aligning, jointing, sealing, and securely fixing to the structure as per standard specifications and as directed by the Engineer-in-Charge. Rate to include all tools, tackles, consumables, and all incidental charges for completion of the job in all respects.</t>
  </si>
  <si>
    <t xml:space="preserve">PVC Runner Pipe </t>
  </si>
  <si>
    <t>Sealing of Cracks in RCC Members by V-Groove Cutting and Sealing with Epoxy Mortar</t>
  </si>
  <si>
    <t>Provision and Installation of Grouting NRV Nipples for Pressure Injection in RCC Structures</t>
  </si>
  <si>
    <t>Low Viscosity Epoxy Pressure Injection Grouting in RCC Members (using NRV Nipples)</t>
  </si>
  <si>
    <t>Kg</t>
  </si>
  <si>
    <t>Repair of Damaged Concrete Surfaces Using Polymer Modified Mortar (PMM Mortar) up to 50mm Thickness</t>
  </si>
  <si>
    <t>sq.m</t>
  </si>
  <si>
    <t>Injection of Polymer Cement Grout (PMC) with Non-Shrink Additive at 4 kg/cm² Pressure</t>
  </si>
  <si>
    <t>Carbon Fibre Wrapping for Strengthening of Structural Members</t>
  </si>
  <si>
    <t>Providing and Laying of Micro-concrete for Structural Repairs</t>
  </si>
  <si>
    <t>Approach Slab Mud Jacketing (Void Filling Beneath Slab by Pressure Grouting)</t>
  </si>
  <si>
    <t>Providing and fixing of Mild Steel (MS) lining plates (8mm thick) for jacketing and structural strengthening of pedestals</t>
  </si>
  <si>
    <t>The work shall include the complete execution of shotcrete application in accordance with IRC:SP:40 standards. This includes the supply of all materials, machinery, labour, and execution of work using pre-mixed mortar (PMM), ensuring proper surface preparation and finishing. The activity shall be carried out as per the directions and satisfaction of the Engineer-in-Charge, including all incidental works required for the completion of the item in all respects.</t>
  </si>
  <si>
    <t xml:space="preserve"> Shotcreting</t>
  </si>
  <si>
    <t>Providing and applying mortar sealing and pointing work for joints, cracks, or voids in concrete or masonry surfaces using approved cement mortar, including surface preparation by raking out loose or damaged mortar, cleaning, wetting, and applying fresh mortar in the specified mix ratio (typically 1:3 cement to sand or as directed by the Engineer-in-Charge). The mortar shall be properly pressed into joints and finished to a neat profile (flush, recessed, or weathered), ensuring a durable and uniform appearance. The work includes supply of all required materials such as OPC 43/53 grade cement, well-graded sand, potable water, and any approved bonding agents, as well as tools, equipment, labour, scaffolding, curing, debris removal, and safety measures. All activities shall be executed only after obtaining prior approval of materials and sample work from the Engineer-in-Charge and must comply with standard specifications and site instructions. The work shall conform to IS 2250:1981, IS 1661:1972, IS 2402:1963, and where applicable, MoRTH specifications including Section 2600 and Clauses 2702 &amp; 2703</t>
  </si>
  <si>
    <t>Mortar Sealing and Pointing</t>
  </si>
  <si>
    <t xml:space="preserve">Concrete Supply / Placing </t>
  </si>
  <si>
    <t xml:space="preserve">Cu.m </t>
  </si>
  <si>
    <t>Providing and installing MBCB (Modified Ballastic Crash Barrier) at designated locations and wherever found missing, including supply of all materials such as galvanized steel barriers, posts, fasteners, anchor bolts, and all associated components as per approved drawings and specifications. The work includes loading, transportation of materials from the approved source to the site using the contractor’s own vehicle, unloading, proper alignment, fixing of MBCB as per site conditions, and ensuring secure anchorage into the ground or structure as required. All installation shall be carried out under the supervision and direction of the Engineer-in-Charge, following approved methodologies and safety standards. The rate shall include all labour, materials, tools, equipment, transportation, and incidentals required for completing the work in all respects. The finished installation must conform to the relevant IRC, MoRTH specifications (Clause 809), and be approved by the Engineer-in-Charge before acceptance</t>
  </si>
  <si>
    <t xml:space="preserve">MBCB </t>
  </si>
  <si>
    <t>RMT</t>
  </si>
  <si>
    <t>All Charges includes Comprehensive item for supply, transportation, fabrication, and erection of transverse steel cross bracing including: procurement of structural steel sections (angles, flats, or channels bolts and nuts ) as per approved drawings; shifting and handling at site using contractor’s own machinery and equipment; complete fabrication work involving accurate marking, cutting to required length, drilling, welding, and preparation of connections; fixing in position with proper alignment and tightness using bolts or welds as per design; installation using contractor’s own scaffolding, tools, tackles, and skilled/unskilled labour; and ensuring full compliance with relevant IS codes with Epoxy Painting and project specifications—all complete as directed by the Engineer-in-Charge</t>
  </si>
  <si>
    <t xml:space="preserve">Cross Bracing /Whole Parts </t>
  </si>
  <si>
    <t xml:space="preserve">Anti Corrosive Epoxy Paint(Girder ) </t>
  </si>
  <si>
    <t xml:space="preserve">Sq.m </t>
  </si>
  <si>
    <t xml:space="preserve">Soil Nailing </t>
  </si>
  <si>
    <t>All charges include comprehensive replacement of wearing coat involving dismantling of existing 100 mm thick wearing coat; milling of the surface to the required depth; cleaning of the base; supply and transport of all materials (micro-concrete, aggregates, binding agents, tack coat, etc.); laying of new micro-concrete wearing course; application of tack coat; compaction; finishing including edge detailing and surface preparation; and disposal of debris—complete in all respects, in accordance with specifications and under the direction of the Engineer‑in‑Charge.</t>
  </si>
  <si>
    <t xml:space="preserve">Wearing Coat </t>
  </si>
  <si>
    <t>Providing and laying elastomeric concrete between Reinforced Earth (RE) panels, including the supply of all materials, mixing, transportation, placement, compaction, finishing, and curing as per relevant codal provisions and specifications. The work shall be carried out as per the site requirements and the instructions of the site engineer to ensure proper sealing, flexibility, and bonding between panels. All tools, equipment, labor, and incidental charges are included in the scope of this item</t>
  </si>
  <si>
    <t>Providing and laying M40 grade cement concrete wearing coat over the raft slab inside the VUP/PUP/Flyover including dismantling and removal of the existing damaged concrete (if any), surface preparation, supply of all materials, mixing, placing, compacting, finishing, and curing of concrete. The work shall include maintaining the required camber/slope as per site conditions and ensuring proper surface drainage with provision of spouts or drain outlets as necessary. The item also includes all charges for labour, equipment, transportation, handling, consumables, formwork (if required), curing, and disposal of debris, complete in all respects as per drawings, specifications, and directions of the Engineer-in-Charge</t>
  </si>
  <si>
    <t xml:space="preserve">Wearing Coat  Raft </t>
  </si>
  <si>
    <t>Torquing of existing bolts in steel girders using calibrated torque wrenches as per approved methodology and codal provisions, including surface cleaning and alignment checks. Providing and fixing new High-Strength Friction Grip (HSFG) bolts and nuts of size M16 and M32 as per the site requirement, including supply, threading, galvanizing, transportation, and installation. The work shall be carried out as per the site condition and directions of the Engineer-in-Charge. All labor, tools, equipment, scaffolding, and incidental charges are included in the scope of this item.</t>
  </si>
  <si>
    <t>Sub total =</t>
  </si>
  <si>
    <t>Gst - 18% =</t>
  </si>
  <si>
    <t>Total =</t>
  </si>
  <si>
    <t xml:space="preserve">S.No </t>
  </si>
  <si>
    <t xml:space="preserve">Description </t>
  </si>
  <si>
    <t xml:space="preserve">Total Quantity </t>
  </si>
  <si>
    <t>PVC Runner Pipe</t>
  </si>
  <si>
    <t xml:space="preserve">Replacement of Approach Slab </t>
  </si>
  <si>
    <t xml:space="preserve">Elastomeric Concrete </t>
  </si>
  <si>
    <t xml:space="preserve">Missing Bolts </t>
  </si>
  <si>
    <t xml:space="preserve">Modular Expansion Joint </t>
  </si>
  <si>
    <t xml:space="preserve">Anti Carbonation Paint </t>
  </si>
  <si>
    <t xml:space="preserve">RT wall </t>
  </si>
  <si>
    <t>Project Name</t>
  </si>
  <si>
    <t>Bridge ID</t>
  </si>
  <si>
    <t>Type of Structure</t>
  </si>
  <si>
    <t>Chainage</t>
  </si>
  <si>
    <t>Structure No.</t>
  </si>
  <si>
    <t>Total No. of Spans</t>
  </si>
  <si>
    <t>Slab Type</t>
  </si>
  <si>
    <t xml:space="preserve">Total No. of Piers Including Abutment </t>
  </si>
  <si>
    <t>Pier Type</t>
  </si>
  <si>
    <t>Load Transfer</t>
  </si>
  <si>
    <t xml:space="preserve">Element Name </t>
  </si>
  <si>
    <t xml:space="preserve">Notation </t>
  </si>
  <si>
    <t xml:space="preserve">Observation </t>
  </si>
  <si>
    <t xml:space="preserve">Location of Distress </t>
  </si>
  <si>
    <t xml:space="preserve">Distress Details </t>
  </si>
  <si>
    <t>Area of Repair (Sq.m/RMT)</t>
  </si>
  <si>
    <t xml:space="preserve">Repair Methodology </t>
  </si>
  <si>
    <t>Layers/Nos</t>
  </si>
  <si>
    <t xml:space="preserve">L(M) </t>
  </si>
  <si>
    <t xml:space="preserve">B(M) </t>
  </si>
  <si>
    <t xml:space="preserve">D(M) </t>
  </si>
  <si>
    <t>Span - 1</t>
  </si>
  <si>
    <t>Total</t>
  </si>
  <si>
    <t xml:space="preserve">    Bill Of Quantities (Abstract) :</t>
  </si>
  <si>
    <t>Rate</t>
  </si>
  <si>
    <t>Remarks</t>
  </si>
  <si>
    <t>Mandays</t>
  </si>
  <si>
    <t>EXPANSION JOINTS</t>
  </si>
  <si>
    <t xml:space="preserve">Expansion Joints Cleaning </t>
  </si>
  <si>
    <t xml:space="preserve">Drainage Spouts Cleaning </t>
  </si>
  <si>
    <t xml:space="preserve">Low Viscosity Epoxy Pressure Injection Grouting in RCC Members (using Non-return valve (NRV) nipples)
This item includes all operations required for pressure injection grouting using low viscosity epoxy resin to fill cracks and voids in RCC members, ensuring monolithic structural restoration. The epoxy grout shall be a two-component system (resin and hardener) such as Sikadur-52 (LP) or equivalent conforming to MoRTH Specifications Clause 2803, mixed in specified proportions as recommended by the manufacturer to achieve a minimum compressive strength of 4 kg/cm².
Injection shall be carried out using a pressure grouting pump, ensuring proper penetration of epoxy into hairline and fine cracks through previously installed grouting nipples, which shall be Non-return valve (NRV) type nipples spaced as per the engineer’s direction. The NRV nipples shall allow for unidirectional flow of the grout, preventing any backflow during the injection process. The grouting pressure and flow shall be controlled to avoid overpressurization and material wastage. Grouting shall be continued until refusal or confirmed crack filling is achieved. Surface temperature, humidity, and substrate moisture content shall be verified prior to application, as per product requirements.
Post injection, the surface shall be sealed, NRV nipples removed (if not reusable), and the area finished to match the adjoining surface. Grouting shall be executed by skilled personnel trained in handling epoxy-based systems, with due consideration to safety protocols for handling reactive materials.
</t>
  </si>
  <si>
    <t>All concrete works using M15/M40 grade (1:2:4 mix ratio or as approved), including supply of OPC 43/53 grade cement, well-graded aggregates, potable water, and approved admixtures. Work includes transportation, placement, compaction (manual/mechanical), surface preparation, formwork (if needed), and curing as per standard practices. All works to conform to IS 456:2000, IS 10262:2019, and as directed by the Engineer-in-Charge. No concreting shall commence without prior approva</t>
  </si>
  <si>
    <t>All Charges Includes Comprehensive item for replacement or fixing of missing/damaged parts of transverse steel cross bracing, including: supply of required structural steel sections (angles, flats, channels) as per design; shifting and handling using contractor’s own machinery; cutting, shaping, drilling, and preparing components to match existing structure; fixing in position by welding or bolting as per structural drawing; using contractor’s own scaffolding, labour, and tools; alignment, level, and securing of bracing with existing structural members; all complete in accordance with project specifications and direction of Engineer-in-Charge.</t>
  </si>
  <si>
    <t>Providing and applying painting work to a 35-meter-long composite steel girder, including: supply and delivery of approved paint materials (primer and finish coats); surface cleaning and preparation (removal of rust, oil, dust, etc.); application of one coat of anti-corrosive primer and two coats of synthetic enamel or epoxy-based paint; all scaffolding, safety arrangements, tools, tackles, and contractor’s own labour and machinery; transportation and handling of paint materials to site and working height; all work to be done in accordance with IS codes and as per the direction of the Engineer-in-Charge</t>
  </si>
  <si>
    <t>Supply of all materials and labour for removal and disposal of existing approach slab; excavation and repair of sub‑base; provision and compaction of granular or PCC M‑15 levelling course (150 mm thick); construction of RCC M‑30 approach slab (300 mm thick) with HYSD reinforcement, centering and shuttering; mixing, placing, finishing and curing of concrete; including testing, formwork, reinforcement, compaction, curing for prescribed days, equipment, disposal of debris, supervision,  of finished RCC slab</t>
  </si>
  <si>
    <t>Supply and drive holes of 69mm/76mm diameter through core cutting in the facing panel to minimize vibrations, followed by providing and placing 70mm dia hard PVC casing pipe (3–5mm thickness) up to 1m depth from the facing panel to protect the drainage filter. Drilling shall be carried out to the required depth using drill bit/anchor for inserting 32mm dia SDA reinforcement bars to lengths of 5m or 7m at selected REWall panels located at varying heights (less than 7m and between 7m–10m), maintaining a spacing of 0.74m horizontally and 1.48m vertically. SDA bars shall be extended to required lengths using couplers, following approved drawings and methodology, utilizing suitable driving equipment and compressors, including staging, scaffolding, labour, water, power, shelter, etc., as per the instructions of the SPV Engineer-in-Charge. After placing the SDA bars, 70mm dia boreholes shall be fully grouted using OPC 53 grade cement, as per the approved specifications. Finally, galvanized epoxy paint-coated bearing plates (150mm x 150mm x 10mm) shall be fixed firmly on the outer face of the SDA bar, ensuring no gap between the bearing plate and REWall panel, and grouted with GP-2, along with nuts, bolts, washers, and headed studs, all as per the approved drawing and methodology and the direction of the Engineer-in-Charge of SPV, including all associated works and arrangements required to complete the job at site.</t>
  </si>
  <si>
    <t xml:space="preserve">Nos </t>
  </si>
  <si>
    <t xml:space="preserve">Elestromeric Concerte </t>
  </si>
  <si>
    <t>Description</t>
  </si>
  <si>
    <t>Nos.</t>
  </si>
  <si>
    <t>Length</t>
  </si>
  <si>
    <t>Breadth</t>
  </si>
  <si>
    <t>Height</t>
  </si>
  <si>
    <t>Item No. 1 – Support system, Providing scaffolding for the structure</t>
  </si>
  <si>
    <t>Say</t>
  </si>
  <si>
    <t>Referring to Distress Measurement</t>
  </si>
  <si>
    <t>Adding 10 % extra</t>
  </si>
  <si>
    <t>Total Distress</t>
  </si>
  <si>
    <t xml:space="preserve">Total Distress </t>
  </si>
  <si>
    <t>Calculation for Required nipples Quantity</t>
  </si>
  <si>
    <t>Considering 0.5 Kg per Nipple</t>
  </si>
  <si>
    <r>
      <rPr>
        <b/>
        <sz val="14"/>
        <color theme="1"/>
        <rFont val="Poppins"/>
      </rPr>
      <t>Providing and fixing temporary double steel scaffolding system with safety features.</t>
    </r>
    <r>
      <rPr>
        <sz val="14"/>
        <color theme="1"/>
        <rFont val="Poppins"/>
      </rPr>
      <t xml:space="preserve">
Providing, erecting, maintaining, and removing temporary engineered double steel tubular scaffolding system or suspended platforms for safe access to elevated structures for all heights, conforming to IS 3696 and MoRTH Section 1500. The scaffolding shall include standards, ledgers, bracings, runners, toe boards, guardrails, and working platforms as per approved design. It shall be securely anchored, adequately stiffened, and safely accessible, ensuring structural stability throughout its use. Suspended platforms, if used, shall be supported with ropes, pulleys, counterweights, and non-slip decking, equipped with proper anchorage and fall protection systems.
All scaffolding shall be designed and erected by trained personnel, inspected before use, and maintained regularly, including after adverse weather. Safety measures such as PPE, safety harness anchorage points, debris netting, and temporary barriers near traffic zones shall be ensured. Post-use dismantling shall be carried out in a controlled manner.
</t>
    </r>
    <r>
      <rPr>
        <b/>
        <sz val="14"/>
        <color theme="1"/>
        <rFont val="Poppins"/>
      </rPr>
      <t>The quoted rate shall include</t>
    </r>
    <r>
      <rPr>
        <sz val="14"/>
        <color theme="1"/>
        <rFont val="Poppins"/>
      </rPr>
      <t xml:space="preserve"> all costs necessary to complete the work in accordance with the specifications, drawings and directions of the Engineer-in-Charge, including but not limited to the cost of all labour, materials, machinery, tools, plants, transportation, handling, testing, safety arrangements, temporary works and site clearance, whether specifically mentioned or implied.</t>
    </r>
  </si>
  <si>
    <r>
      <rPr>
        <b/>
        <sz val="14"/>
        <color theme="1"/>
        <rFont val="Poppins"/>
      </rPr>
      <t>Providing Seal for Strip Seal Expansion Joint</t>
    </r>
    <r>
      <rPr>
        <sz val="14"/>
        <color theme="1"/>
        <rFont val="Poppins"/>
      </rPr>
      <t xml:space="preserve">
Providing and fixing </t>
    </r>
    <r>
      <rPr>
        <b/>
        <sz val="14"/>
        <color theme="1"/>
        <rFont val="Poppins"/>
      </rPr>
      <t>elastomeric sealing element (seal only)</t>
    </r>
    <r>
      <rPr>
        <sz val="14"/>
        <color theme="1"/>
        <rFont val="Poppins"/>
      </rPr>
      <t xml:space="preserve"> in existing strip seal expansion joint assembly as per Clause 2600 of MoRTH Specifications and IRC 83 (Part II). The work includes removal of old seal (if any), thorough cleaning of seal grooves using air compressor/wire brush, application of adhesive/primer if required, and inserting new approved elastomeric seal ensuring uniform compression. 
</t>
    </r>
    <r>
      <rPr>
        <b/>
        <sz val="14"/>
        <color theme="1"/>
        <rFont val="Poppins"/>
      </rPr>
      <t>Rate includes all</t>
    </r>
    <r>
      <rPr>
        <sz val="14"/>
        <color theme="1"/>
        <rFont val="Poppins"/>
      </rPr>
      <t xml:space="preserve"> labour, equipment, cleaning, sealant, primer, installation of sealing strip, quality checks, and disposal of removed material in compliance with environmental guidelines. Seal shall be UV and fatigue resistant, suitable for repeated vehicular movements, and capable of withstanding temperature variations.
MoRTH Ref: Clause 2607
Relevant Codes: IRC 83 Part II, IS 12118:1987</t>
    </r>
  </si>
  <si>
    <r>
      <rPr>
        <b/>
        <sz val="14"/>
        <color theme="1"/>
        <rFont val="Poppins"/>
      </rPr>
      <t>Reconstruction of RCC Crash Barrier (Post Dismantling)</t>
    </r>
    <r>
      <rPr>
        <sz val="14"/>
        <color theme="1"/>
        <rFont val="Poppins"/>
      </rPr>
      <t xml:space="preserve">
Construction of new RCC crash barrier in place of a damaged/dismantled barrier, including preparation of base surface, layout marking, supplying and fixing steel reinforcement conforming to IS:1786, fixing dowel bars/anchor rebars (wherever required) by core drilling and grouting with approved resin-based compound, providing and fixing steel formwork, and placing M40 grade concrete using mechanical/manual methods. Scope includes proper compaction by needle vibrators, finishing, curing for minimum 7 days, de-shuttering, and surface rectification, all in line with approved drawings and site requirements.
This work shall be carried out as per MoRTH Specifications Sections 1700 (Concrete), 1500 (Formwork), 1600 (Reinforcement), and Section 2703 (for crash barrier dimensions and geometry). The contractor shall take utmost care to ensure proper jointing with existing structure and reinforcement continuity for safety performance.
</t>
    </r>
    <r>
      <rPr>
        <b/>
        <sz val="14"/>
        <color theme="1"/>
        <rFont val="Poppins"/>
      </rPr>
      <t xml:space="preserve">Rate includes all </t>
    </r>
    <r>
      <rPr>
        <sz val="14"/>
        <color theme="1"/>
        <rFont val="Poppins"/>
      </rPr>
      <t>materials, labour, equipment, safety barriers, curing, site cleaning, and incidental works. No extra payment shall be made for dowel fixing, formwork over uneven base, or working in restricted locations. Finished barrier shall be true in line and level, with uniform cross-section and surface finish.</t>
    </r>
  </si>
  <si>
    <r>
      <rPr>
        <b/>
        <sz val="14"/>
        <color theme="1"/>
        <rFont val="Poppins"/>
      </rPr>
      <t>Replacement/Providing of Drainage Spout Assembly</t>
    </r>
    <r>
      <rPr>
        <sz val="14"/>
        <color theme="1"/>
        <rFont val="Poppins"/>
      </rPr>
      <t xml:space="preserve">
The work includes providing and fixing new drainage spout assemblies or replacing damaged/non-functional ones to ensure effective deck drainage of bridge superstructures. The scope covers supply, fabrication, and installation of spout assemblies as per MoRTH Specifications Clause 2705, including spout body, MS grating, connecting down take pipe, brackets, fasteners, and protective coatings. The spouts shall be made of mild steel conforming to IS:2062, hot-dip galvanized or epoxy-painted for corrosion resistance, and of dimensions suitable for ensuring proper drainage as per site conditions. The assembly shall be fixed by drilling through the deck wearing coat and securely embedding into the drainage recess using approved sealants and fasteners. All loose concrete shall be repaired prior to fixing, and proper alignment and slope shall be ensured. This item includes removal of debris, disposal of old/damaged components, reinstatement of wearing coat around the spout, and restoration of any surface affected during work. The contractor shall supply all men, materials, and machinery required and carry out the work with proper safety, traffic control, and due diligence under the guidance of the Engineer-in-charge.
</t>
    </r>
    <r>
      <rPr>
        <b/>
        <sz val="14"/>
        <color theme="1"/>
        <rFont val="Poppins"/>
      </rPr>
      <t>Rate includes the cost of</t>
    </r>
    <r>
      <rPr>
        <sz val="14"/>
        <color theme="1"/>
        <rFont val="Poppins"/>
      </rPr>
      <t xml:space="preserve"> all materials (spout body, grating, down take pipe, fasteners, sealants), fabrication, protective coatings, transportation, skilled and unskilled labour, machinery, surface preparation, disposal of dismantled material, and all incidental works required for completing the job in accordance with MoRTH specifications and direction of Engineer-in-charge.</t>
    </r>
  </si>
  <si>
    <t>Jacking of Structural Members with M-40 Concrete (150 mm to 175mm Thick)</t>
  </si>
  <si>
    <r>
      <rPr>
        <b/>
        <sz val="12"/>
        <color theme="1"/>
        <rFont val="Poppins"/>
      </rPr>
      <t>Clearing and Grubbing Around Structures (Including RE Panels, Walls, and Medians)</t>
    </r>
    <r>
      <rPr>
        <sz val="12"/>
        <color theme="1"/>
        <rFont val="Poppins"/>
      </rPr>
      <t xml:space="preserve">
Clearing and grubbing debris spilled over structures including removal of vegetation, bushes, grass, shrubs, and trees up to 300 mm girth, along with extraction of stumps and cutting around RE panels, walls, and medians. The work includes disposal of unserviceable material and stacking of serviceable items as per instructions, with all necessary leads and lifts. The activity shall be executed in line with MoRTH Clause 201 and the detailed methodology outlined in the approved Scope document.
The quoted rate shall include all costs necessary to complete the work in accordance with the specifications, drawings and directions of the Engineer-in-Charge, including but not limited to the cost of all labour, materials, machinery, tools, plants, transportation, handling, testing, safety arrangements, temporary works and site clearance, whether specifically mentioned or implied.</t>
    </r>
  </si>
  <si>
    <r>
      <rPr>
        <b/>
        <sz val="12"/>
        <color theme="1"/>
        <rFont val="Poppins"/>
      </rPr>
      <t>Dismantling of Existing Concrete Structures</t>
    </r>
    <r>
      <rPr>
        <sz val="12"/>
        <color theme="1"/>
        <rFont val="Poppins"/>
      </rPr>
      <t xml:space="preserve">
Dismantling of existing concrete structure including breaking and removal of concrete, cutting and removal of embedded reinforcement, clearing the site, and transportation and disposal of debris to an approved disposal site, all as directed by the Engineer-in-Charge. The work shall be executed using appropriate equipment and safety measures to prevent any damage to adjoining structures. The activity shall be executed in accordance with the methodology provided in the approved Scope document and relevant specifications.
The quoted rate shall include all costs necessary to complete the work in accordance with the specifications, drawings and directions of the Engineer-in-Charge, including but not limited to the cost of all labour, materials, machinery, tools, plants, transportation, handling, testing, safety arrangements, temporary works and site clearance, whether specifically mentioned or implied.</t>
    </r>
  </si>
  <si>
    <r>
      <rPr>
        <b/>
        <sz val="12"/>
        <color theme="1"/>
        <rFont val="Poppins"/>
      </rPr>
      <t>Construction of Subgrade</t>
    </r>
    <r>
      <rPr>
        <sz val="12"/>
        <color theme="1"/>
        <rFont val="Poppins"/>
      </rPr>
      <t xml:space="preserve">
Construction of subgrade with approved material obtained from borrow pits, transported with all lifts and leads, including royalty, and spread in uniform layers of not more than 250 mm thickness. The material shall meet the quality requirements specified in MoRTH Clause 305, ensuring compliance with gradation, plasticity, and moisture content parameters. Compaction of the subgrade shall achieve a minimum of 97% of Maximum Dry Density (MDD) as per IS 2720 (Part 8) using mechanical equipment. Grading shall be performed to ensure the required slope, alignment, and stability, with final finishing to the levels specified in the approved drawings. The work includes surface dressing, preparation of shoulders for proper drainage, and all necessary field and laboratory tests, such as field density and moisture content tests, to verify compliance with Table 300-2 of MoRTH specifications. The item covers all costs for material procurement, royalty, transportation, labor, machinery, and incidental works. Safety measures and environmental compliance shall be ensured during execution. The final surface shall be stable, durable, and suitable for traffic loading, conforming to project specifications and ensuring proper integration with adjacent structures.</t>
    </r>
  </si>
  <si>
    <r>
      <rPr>
        <b/>
        <sz val="12"/>
        <color theme="1"/>
        <rFont val="Poppins"/>
      </rPr>
      <t xml:space="preserve">Repair of Eroded Side Slopes near Structures (Quarter Coning Areas) Using Select Fill
</t>
    </r>
    <r>
      <rPr>
        <sz val="12"/>
        <color theme="1"/>
        <rFont val="Poppins"/>
      </rPr>
      <t xml:space="preserve">
The work includes all activities related to restoring eroded or damaged side slopes (quarter coning) around culverts, bridges, and other road structures using approved select earth fill. The scope involves removing loose debris, dressing the existing slope profile, placing select earth material in layers, and compacting each layer by hand-ramming or light mechanical tamping to ensure slope stability. The final slope shall be dressed to match the original embankment geometry (typically 2H:1V or as directed), ensuring uniformity and adequate drainage. The material used shall be free of organic matter, roots, or oversized clods, and sourced from an approved borrow area or designated stack. No stone pitching or turfing is included in this item.
Rate includes all charges for removing debris, spreading and levelling of approved earth, hand compaction, dressing of slope, transportation of material within lead, and all manpower, material, and incidental costs as per MoRTH Clause 305 &amp; 306 and as directed by the Engineer-in-Charge. Measurement shall be done in square metres of slope surface restored.</t>
    </r>
  </si>
  <si>
    <r>
      <rPr>
        <b/>
        <sz val="12"/>
        <color theme="1"/>
        <rFont val="Poppins"/>
      </rPr>
      <t>Application of Cement Paint on Concrete Handrails / Crash Barrier</t>
    </r>
    <r>
      <rPr>
        <sz val="12"/>
        <color theme="1"/>
        <rFont val="Poppins"/>
      </rPr>
      <t xml:space="preserve">
Providing and applying two coats of water-based cement paint on unplastered concrete surfaces of handrails / crash barrier after thorough surface preparation as per IS 2395 (Part 1): 1994 and IS 5410:1992. The surface shall be cleaned of all dirt, dust, grease, oil, efflorescence, and loose particles by wire brushing and water jetting, followed by drying. No primer is required if the surface is rough and porous; however, in case of smooth or dense surfaces, a compatible cement-based primer may be applied to ensure proper adhesion. The paint shall be applied at a coverage of 1 litre for every 2 sqm in each coat, ensuring uniform thickness, shade, and finish. All painting shall be carried out using appropriate tools such as brushes or rollers in two coats with sufficient drying time between coats as per manufacturer’s instructions and relevant IS standards.
</t>
    </r>
    <r>
      <rPr>
        <b/>
        <sz val="12"/>
        <color theme="1"/>
        <rFont val="Poppins"/>
      </rPr>
      <t>The quoted rate shall include</t>
    </r>
    <r>
      <rPr>
        <sz val="12"/>
        <color theme="1"/>
        <rFont val="Poppins"/>
      </rPr>
      <t xml:space="preserve"> all costs necessary to complete the work in accordance with the specifications, drawings and directions of the Engineer-in-Charge, including but not limited to the cost of all labour, materials, machinery, tools, plants, transportation, handling, testing, safety arrangements, temporary works and site clearance, whether specifically mentioned or implied.</t>
    </r>
  </si>
  <si>
    <r>
      <rPr>
        <b/>
        <sz val="12"/>
        <color theme="1"/>
        <rFont val="Poppins"/>
      </rPr>
      <t>Providing and fixing temporary double steel scaffolding system with safety features.</t>
    </r>
    <r>
      <rPr>
        <sz val="12"/>
        <color theme="1"/>
        <rFont val="Poppins"/>
      </rPr>
      <t xml:space="preserve">
Providing, erecting, maintaining, and removing temporary engineered double steel tubular scaffolding system or suspended platforms for safe access to elevated structures for all heights, conforming to IS 3696 and MoRTH Section 1500. The scaffolding shall include standards, ledgers, bracings, runners, toe boards, guardrails, and working platforms as per approved design. It shall be securely anchored, adequately stiffened, and safely accessible, ensuring structural stability throughout its use. Suspended platforms, if used, shall be supported with ropes, pulleys, counterweights, and non-slip decking, equipped with proper anchorage and fall protection systems.
All scaffolding shall be designed and erected by trained personnel, inspected before use, and maintained regularly, including after adverse weather. Safety measures such as PPE, safety harness anchorage points, debris netting, and temporary barriers near traffic zones shall be ensured. Post-use dismantling shall be carried out in a controlled manner.
</t>
    </r>
    <r>
      <rPr>
        <b/>
        <sz val="12"/>
        <color theme="1"/>
        <rFont val="Poppins"/>
      </rPr>
      <t>The quoted rate shall include</t>
    </r>
    <r>
      <rPr>
        <sz val="12"/>
        <color theme="1"/>
        <rFont val="Poppins"/>
      </rPr>
      <t xml:space="preserve"> all costs necessary to complete the work in accordance with the specifications, drawings and directions of the Engineer-in-Charge, including but not limited to the cost of all labour, materials, machinery, tools, plants, transportation, handling, testing, safety arrangements, temporary works and site clearance, whether specifically mentioned or implied.</t>
    </r>
  </si>
  <si>
    <r>
      <rPr>
        <b/>
        <sz val="12"/>
        <color theme="1"/>
        <rFont val="Poppins"/>
      </rPr>
      <t>Extra Reinforcement with Zinc-Rich Epoxy Coating</t>
    </r>
    <r>
      <rPr>
        <sz val="12"/>
        <color theme="1"/>
        <rFont val="Poppins"/>
      </rPr>
      <t xml:space="preserve">
All charges for providing and laying extra reinforcement wherever required for rehabilitation and strengthening work, including surface preparation and application of two coats of Zinc-rich epoxy primer (such as CICO Zincilate 500 or equivalent), ensuring uniform coverage and anti-corrosive protection. The coating shall be carried out as per manufacturer’s recommendations and MoRTH Specifications Clause 1600. The work shall include cleaning of steel surfaces, proper drying, application with brush or spray, and curing, complete in all respects.
</t>
    </r>
    <r>
      <rPr>
        <b/>
        <sz val="12"/>
        <color theme="1"/>
        <rFont val="Poppins"/>
      </rPr>
      <t>The quoted rate shall include</t>
    </r>
    <r>
      <rPr>
        <sz val="12"/>
        <color theme="1"/>
        <rFont val="Poppins"/>
      </rPr>
      <t xml:space="preserve"> all costs necessary to complete the work in accordance with the specifications, drawings, and directions of the Engineer-in-Charge, including but not limited to the cost of all labour, materials, machinery, tools, plants, transportation, handling, testing, safety arrangements, temporary works, and site clearance, whether specifically mentioned or implied.</t>
    </r>
  </si>
  <si>
    <r>
      <rPr>
        <b/>
        <sz val="12"/>
        <color theme="1"/>
        <rFont val="Poppins"/>
      </rPr>
      <t>Jacking of Structural Members with M-40 Concrete (150 mm to 175mm Thick)</t>
    </r>
    <r>
      <rPr>
        <sz val="12"/>
        <color theme="1"/>
        <rFont val="Poppins"/>
      </rPr>
      <t xml:space="preserve">
All charges for</t>
    </r>
    <r>
      <rPr>
        <b/>
        <sz val="12"/>
        <color theme="1"/>
        <rFont val="Poppins"/>
      </rPr>
      <t xml:space="preserve"> structural jacketing of beams, columns, or piers</t>
    </r>
    <r>
      <rPr>
        <sz val="12"/>
        <color theme="1"/>
        <rFont val="Poppins"/>
      </rPr>
      <t xml:space="preserve"> using M-40 grade concrete of </t>
    </r>
    <r>
      <rPr>
        <b/>
        <sz val="12"/>
        <color theme="1"/>
        <rFont val="Poppins"/>
      </rPr>
      <t>150 mm to 175mm thickness</t>
    </r>
    <r>
      <rPr>
        <sz val="12"/>
        <color theme="1"/>
        <rFont val="Poppins"/>
      </rPr>
      <t>, executed as part of rehabilitation/strengthening of deteriorated members, including</t>
    </r>
    <r>
      <rPr>
        <sz val="12"/>
        <rFont val="Poppins"/>
      </rPr>
      <t xml:space="preserve"> complete removal of loose or damaged concrete,</t>
    </r>
    <r>
      <rPr>
        <sz val="12"/>
        <color theme="1"/>
        <rFont val="Poppins"/>
      </rPr>
      <t xml:space="preserve"> </t>
    </r>
    <r>
      <rPr>
        <sz val="12"/>
        <rFont val="Poppins"/>
      </rPr>
      <t>surface roughening, exposure of existing reinforcement, cleaning of rebars using wire brush/sandblasting/high-pressure water jet, and applying anti-corrosive coating (Zinc-rich epoxy or equivalent) to existing reinforcement wherever required. The item includes supplying, cutting, bending, and fixing of new 12 mm diameter reinforcement bars @ 150 mm c/c both ways (or as per design) with proper lapping, anchorage, and tying with old rebars. All work shall be carried out with adequate surface preparation to ensure full bond between old and new concrete, including fixing of leak-proof formwork/shuttering, placement of M-40 grade concrete using conventio</t>
    </r>
    <r>
      <rPr>
        <sz val="12"/>
        <color theme="1"/>
        <rFont val="Poppins"/>
      </rPr>
      <t xml:space="preserve">nal, pumpable or self-compacting concrete as per design requirement, proper compaction with vibrators or suitable means, finishing of exposed surfaces, and curing by approved methods for the prescribed period.
</t>
    </r>
    <r>
      <rPr>
        <b/>
        <sz val="12"/>
        <color theme="1"/>
        <rFont val="Poppins"/>
      </rPr>
      <t xml:space="preserve">The quoted rate shall include </t>
    </r>
    <r>
      <rPr>
        <sz val="12"/>
        <color theme="1"/>
        <rFont val="Poppins"/>
      </rPr>
      <t>all costs necessary to complete the work in accordance with the specifications, drawings, and directions of the Engineer-in-Charge, including but not limited to labour, materials, machinery, shuttering, reinforcement, anti-corrosive treatment, curing, surface preparation, and all safety arrangements. No extra payment shall be made for working at any height, in congested zones, night work, or difficult access conditions. The work shall conform to MoRTH Specifications Section 1700 &amp; 2800, IRC-SP:84, and relevant IS Codes.</t>
    </r>
  </si>
  <si>
    <r>
      <rPr>
        <b/>
        <sz val="12"/>
        <color theme="1"/>
        <rFont val="Poppins"/>
      </rPr>
      <t>Lifting of Superstructure Span by Hydraulic Jacking (Span Length up to 50m)</t>
    </r>
    <r>
      <rPr>
        <sz val="12"/>
        <color theme="1"/>
        <rFont val="Poppins"/>
      </rPr>
      <t xml:space="preserve">
All-inclusive charges for safe and controlled </t>
    </r>
    <r>
      <rPr>
        <b/>
        <sz val="12"/>
        <color theme="1"/>
        <rFont val="Poppins"/>
      </rPr>
      <t>lifting of the superstructure span (up to 50m in length) by hydraulic jacking</t>
    </r>
    <r>
      <rPr>
        <sz val="12"/>
        <color theme="1"/>
        <rFont val="Poppins"/>
      </rPr>
      <t xml:space="preserve"> from below, i.e. by placing synchronized hydraulic jacks on pier or abutment caps, to facilitate the replacement of bearings or other structural interventions. The work includes detailed pre-inspection of lifting points, design of jacking system, staging and positioning of jacks, synchronized and monitored lifting, stabilization, and controlled lowering after completion of intervention works.
The lifting shall be executed using synchronized hydraulic jacks, load cells, and associated lifting frames or beams to ensure uniform vertical movement without causing differential stresses, distortion, or misalignment of the girder. Temporary supports/staging shall be provided to secure the girder during operations. The contractor shall ensure deployment of qualified structural engineers, supervisors, and jacking specialists at site.
All equipment (hydraulic jacks, pressure gauges, sensors, spreader beams) shall be calibrated and certified. The operation shall comply with MoRTH guidelines, IRC standards, IS codes, and approved method statements, with complete documentation and risk assessment submitted prior to execution.
</t>
    </r>
    <r>
      <rPr>
        <b/>
        <sz val="12"/>
        <color theme="1"/>
        <rFont val="Poppins"/>
      </rPr>
      <t>The quoted rate shall include</t>
    </r>
    <r>
      <rPr>
        <sz val="12"/>
        <color theme="1"/>
        <rFont val="Poppins"/>
      </rPr>
      <t xml:space="preserve"> all costs necessary to complete the work in accordance with the specifications, drawings, and instructions of the Engineer-in-Charge, including but not limited to supply of lifting equipment, manpower, safety barricading, PPEs, communication systems, environmental compliance, temporary support systems, and all incidental works. No extra payment shall be made for night work, space constraints, safety arrangements, risk assessment preparation, or multiple jacking attempts, if required for completion of the task.</t>
    </r>
  </si>
  <si>
    <r>
      <rPr>
        <b/>
        <sz val="12"/>
        <color theme="1"/>
        <rFont val="Poppins"/>
      </rPr>
      <t>Replacement of Existing Bearing with New POT-PTFE Bearing Including Pedestal Preparation and Levelling</t>
    </r>
    <r>
      <rPr>
        <sz val="12"/>
        <color theme="1"/>
        <rFont val="Poppins"/>
      </rPr>
      <t xml:space="preserve">
All charges for </t>
    </r>
    <r>
      <rPr>
        <b/>
        <sz val="12"/>
        <color theme="1"/>
        <rFont val="Poppins"/>
      </rPr>
      <t>replacing the existing bearing with a new POT-PTFE bearing of equivalent load-carrying capacity,</t>
    </r>
    <r>
      <rPr>
        <sz val="12"/>
        <color theme="1"/>
        <rFont val="Poppins"/>
      </rPr>
      <t xml:space="preserve"> including removal and disposal of old bearing, thorough cleaning of the bearing pedestal, levelling using epoxy levelling pad (3 mm to 10 mm thick), and accurate positioning, alignment, and installation of the new bearing. The bearing shall conform to IRC:83 Part 3, and the epoxy resin used for levelling shall comply with ASTM C881 or equivalent approved standard. The installation shall conform to MoRTH Clauses 2000 &amp; 2200, IRC:83 Part 3, and the approved drawings. Work under this item shall commence only after the superstructure is lifted under a separate item.
</t>
    </r>
    <r>
      <rPr>
        <b/>
        <sz val="12"/>
        <color theme="1"/>
        <rFont val="Poppins"/>
      </rPr>
      <t xml:space="preserve">The scope includes:
</t>
    </r>
    <r>
      <rPr>
        <sz val="12"/>
        <color theme="1"/>
        <rFont val="Poppins"/>
      </rPr>
      <t xml:space="preserve">a) Mechanical cleaning and preparation of the concrete pedestal surface
b) Application and curing of high-strength epoxy levelling pad
c) Positioning and alignment of new bearing with reference to structure’s longitudinal and transverse axes
d) Application of epoxy adhesive, where specified
e) Grouting of anchor bolt pockets using non-shrink grout conforming to IS 4031 / ASTM C1107
f) Ensuring correct orientation, specified clearances, and uniform seating
g) Final inspection, verification of bearing position, and submission of compliance records
</t>
    </r>
    <r>
      <rPr>
        <b/>
        <sz val="12"/>
        <color theme="1"/>
        <rFont val="Poppins"/>
      </rPr>
      <t>The quoted rate shall include</t>
    </r>
    <r>
      <rPr>
        <sz val="12"/>
        <color theme="1"/>
        <rFont val="Poppins"/>
      </rPr>
      <t xml:space="preserve"> complete cost of bearing (supply of  POT-PTFE bearing conforming to IRC:83 (Part 3)), and installation), epoxy materials, non-shrink grout, tools, equipment, manpower, alignment instruments, specifically required for bearing replacement work. No extra shall be payable for dismantling or disposal of existing bearing, pedestal cleaning, or staging. Lifting of superstructure is excluded and covered under a separate item.</t>
    </r>
  </si>
  <si>
    <r>
      <rPr>
        <b/>
        <sz val="12"/>
        <color theme="1"/>
        <rFont val="Poppins"/>
      </rPr>
      <t>Replacement of Existing Bearing with New Elastomeric Bearing</t>
    </r>
    <r>
      <rPr>
        <sz val="12"/>
        <color theme="1"/>
        <rFont val="Poppins"/>
      </rPr>
      <t xml:space="preserve">
All charges for replacing the </t>
    </r>
    <r>
      <rPr>
        <b/>
        <sz val="12"/>
        <color theme="1"/>
        <rFont val="Poppins"/>
      </rPr>
      <t>existing bearing with a new elastomeric bearing of equivalent load-carrying capacity,</t>
    </r>
    <r>
      <rPr>
        <sz val="12"/>
        <color theme="1"/>
        <rFont val="Poppins"/>
      </rPr>
      <t xml:space="preserve"> including complete cleaning and levelling of the pedestal using epoxy levelling pad (3 mm to 10 mm thick), and proper positioning and alignment of the new bearing. The elastomeric bearing shall conform to IRC:83 (Part 2), and the epoxy resin shall conform to ASTM C881 or equivalent. The work shall be executed only after lifting of the superstructure has been completed under a separate payable item.
The scope includes removal and disposal of the existing bearing, mechanical cleaning of the bearing pedestal, preparation of surface, application and curing of epoxy levelling pad to achieve uniformity, accurate placement of elastomeric bearing as per approved drawings, and verification of alignment and seating. As elastomeric bearings are typically unanchored, anti-skid arrangements or recessed pedestals shall be used where specified. Bearings shall be positioned with proper orientation, ensuring even contact pressure and adequate clearances in all directions.
</t>
    </r>
  </si>
  <si>
    <r>
      <rPr>
        <b/>
        <sz val="12"/>
        <color theme="1"/>
        <rFont val="Poppins"/>
      </rPr>
      <t>Cutting of Metallic Bearing Locks Using Electric Grinder</t>
    </r>
    <r>
      <rPr>
        <sz val="12"/>
        <color theme="1"/>
        <rFont val="Poppins"/>
      </rPr>
      <t xml:space="preserve">
All charges for </t>
    </r>
    <r>
      <rPr>
        <b/>
        <sz val="12"/>
        <color theme="1"/>
        <rFont val="Poppins"/>
      </rPr>
      <t xml:space="preserve">cutting and removal of existing metallic bearing locks </t>
    </r>
    <r>
      <rPr>
        <sz val="12"/>
        <color theme="1"/>
        <rFont val="Poppins"/>
      </rPr>
      <t xml:space="preserve">on both sides of the bearing using electric grinder, without causing any damage to the bearing, including careful marking, controlled cutting, shielding of bearing surfaces, and disposal of dismantled metallic parts as per the direction of the Engineer-in-Charge. The work shall be executed using suitable angle grinders with abrasive or diamond-tipped discs, ensuring vibration-free and spark-controlled cutting. Necessary protective covers such as fire-resistant blankets or metallic shields shall be used to prevent any impact on the bearing housing.
</t>
    </r>
  </si>
  <si>
    <r>
      <rPr>
        <b/>
        <sz val="12"/>
        <color theme="1"/>
        <rFont val="Poppins"/>
      </rPr>
      <t xml:space="preserve">Rust Removal and Anti-Corrosive Zinc Painting on Bearings (As per MoRTH Specifications)
</t>
    </r>
    <r>
      <rPr>
        <sz val="12"/>
        <color theme="1"/>
        <rFont val="Poppins"/>
      </rPr>
      <t xml:space="preserve">
All charges for removing rust from bearing surfaces and applying anti-corrosive zinc-based protective coating, including necessary access arrangements such as erection and removal of scaffolding, as per MoRTH Specifications Clause 2006 and as per the direction of Engineer-in-Charge at site. The work shall involve thorough cleaning of the bearing surfaces by manual or mechanical wire brushing, emerying or grit blasting wherever required, to remove rust, dust, oil, grease, and loose particles. After surface preparation to near white metal finish (Sa 2½), the protective painting system shall be applied in accordance with manufacturer’s recommendations and as per technical specifications.
The painting system shall consist of two coats of epoxy primer enriched with metallic zinc, followed by one intermediate coat of high-build epoxy paint reinforced with Micaceous Iron Oxide (MIO), and finished with one coat of high-performance epoxy topcoat. The total dry film thickness (DFT) of the entire system shall not be less than 160 microns, conforming to MoRTH Clause 2006(xv). All safety precautions during scaffolding, surface preparation, and painting shall be strictly adhered to.
</t>
    </r>
  </si>
  <si>
    <r>
      <rPr>
        <b/>
        <sz val="12"/>
        <color theme="1"/>
        <rFont val="Poppins"/>
      </rPr>
      <t xml:space="preserve">Greasing of Steel Bearings (Roller-cum-Rocker and Pin &amp; Roller Types)
</t>
    </r>
    <r>
      <rPr>
        <sz val="12"/>
        <color theme="1"/>
        <rFont val="Poppins"/>
      </rPr>
      <t xml:space="preserve">
The work includes the thorough cleaning and application of approved quality grease to mechanical steel bearings, including roller-cum-rocker and pin &amp; roller bearings, as per MoRTH Specifications Clause 2003.1.7 and as directed by the Engineer-in-Charge. The scope involves cleaning of bearing components such as rollers, pins, saddles, and contact surfaces using appropriate manual or mechanical means to remove dust, rust flakes, hardened grease, and other contaminants. After cleaning, high-quality lithium-based or calcium-based waterproof grease conforming to IS: 7623 or equivalent international standards shall be applied to all moving and mating surfaces to ensure smooth functioning and prevention of corrosion.
</t>
    </r>
  </si>
  <si>
    <r>
      <rPr>
        <b/>
        <sz val="12"/>
        <color theme="1"/>
        <rFont val="Poppins"/>
      </rPr>
      <t>Reconstruction of Damaged Return Wall (Cast-in-situ RCC up to 4m Height)</t>
    </r>
    <r>
      <rPr>
        <sz val="12"/>
        <color theme="1"/>
        <rFont val="Poppins"/>
      </rPr>
      <t xml:space="preserve">
All-inclusive charges for dismantling the existing damaged return wall and </t>
    </r>
    <r>
      <rPr>
        <b/>
        <sz val="12"/>
        <color theme="1"/>
        <rFont val="Poppins"/>
      </rPr>
      <t>casting of new return wall up to 4.0 m height using cast-in-situ M35 grade reinforced cement concrete (or as specified),</t>
    </r>
    <r>
      <rPr>
        <sz val="12"/>
        <color theme="1"/>
        <rFont val="Poppins"/>
      </rPr>
      <t xml:space="preserve"> including site clearance, disposal of dismantled material, excavation (if applicable), surface preparation, fabrication and fixing of steel reinforcement as per design, fixing of shuttering/formwork, mixing, placing, compacting and curing of concrete, and achieving required surface finish as per drawings and MoRTH specifications. The item includes the supply of all materials (cement, aggregates, water, reinforcement bars, shuttering materials, binding wires, cover blocks, curing compounds), all labour, tools, plant &amp; equipment required for the execution.
The work shall also include proper alignment, verticality, and plumb of the wall, maintaining construction joints (if any), provision of weep holes, waterstops or expansion joint materials (if required), and removal of formwork after achieving initial setting time. All works shall conform to relevant IS codes and MoRTH Specifications under the supervision and direction of the Engineer-in-Charge.
</t>
    </r>
  </si>
  <si>
    <r>
      <rPr>
        <b/>
        <sz val="12"/>
        <color theme="1"/>
        <rFont val="Poppins"/>
      </rPr>
      <t xml:space="preserve">Stone Pitching on Side Slopes near Culverts/Bridges for Embankment Protection
(As per MoRTH Clause 2504)
</t>
    </r>
    <r>
      <rPr>
        <sz val="12"/>
        <color theme="1"/>
        <rFont val="Poppins"/>
      </rPr>
      <t xml:space="preserve">The item involves providing stone pitching on earthen or embankment slopes near culverts, bridges, or other road structures to prevent erosion and ensure long-term stability. The scope includes dressing and preparing the slope surface to the required lines and gradient. A 75 mm thick granular filter layer shall be laid over the slope if required, using clean, well-graded sand or stone aggregate (as per MoRTH specifications), to facilitate drainage and prevent soil migration. Subsequently, hand-packed stone pitching shall be done using approved hard stones (nominal size 150–250 mm), properly wedged with spalls to ensure interlocking and stability. The stones shall be sound, durable, and angular in shape.
The slope surface shall be dressed and compacted prior to laying the granular filter and stone pitching, it shall be carried out manually or by light mechanical means. The finished surface shall be neat, uniform, and to the required slope.
Adequate temporary precautions shall be taken during the monsoon or on steep slopes, such as bunds, diversion drains, or tarpaulin covers, to prevent damage to the executed work until permanent protections like turfing or toe walls are constructed (which are payable under separate items).
</t>
    </r>
  </si>
  <si>
    <r>
      <rPr>
        <b/>
        <sz val="12"/>
        <color theme="1"/>
        <rFont val="Poppins"/>
      </rPr>
      <t>Expansion Joints and Related Works (MoRTH Clause 2600)</t>
    </r>
    <r>
      <rPr>
        <sz val="12"/>
        <color theme="1"/>
        <rFont val="Poppins"/>
      </rPr>
      <t xml:space="preserve">
This item includes all charges related to the provision, replacement, and rectification of expansion joints and associated components for bridges, in accordance with MoRTH Specifications Clause 2600 and as directed by the Engineer-in-charge. The scope is further elaborated in the following sub-items.</t>
    </r>
  </si>
  <si>
    <r>
      <rPr>
        <b/>
        <sz val="12"/>
        <color theme="1"/>
        <rFont val="Poppins"/>
      </rPr>
      <t>Providing New Expansion Joint Assembly – Filler Type</t>
    </r>
    <r>
      <rPr>
        <sz val="12"/>
        <color theme="1"/>
        <rFont val="Poppins"/>
      </rPr>
      <t xml:space="preserve">
Providing and fixing new expansion joint assembly of filler type conforming to MoRTH Clause 2600 (Clauses 2602 to 2607) and IRC:SP:69, including all operations necessary for ensuring proper functionality of the joint. The work includes marking the location of the joint, removal of damaged or deteriorated joint material (if any), groove cutting, thorough cleaning, and surface preparation. Pre-moulded compressible filler board (bitumen impregnated fibreboard or closed-cell polymer board) of approved thickness and depth shall be fixed into the cleaned joint gap. Edge protection angles of mild steel/galvanized steel shall be fixed on both sides using dowels embedded in epoxy grout. Backer rod, primer and approved elastomeric or polysulphide sealant shall be applied to seal the joint, ensuring water-tightness and flexibility. Work shall include all labour, tools, equipment, safety measures, traffic control, and environmental compliance, and shall be executed as per drawings and direction of Engineer-in-Charge.
</t>
    </r>
  </si>
  <si>
    <r>
      <rPr>
        <b/>
        <sz val="12"/>
        <color theme="1"/>
        <rFont val="Poppins"/>
      </rPr>
      <t>New Expansion Joint – Strip Seal Type</t>
    </r>
    <r>
      <rPr>
        <sz val="12"/>
        <color theme="1"/>
        <rFont val="Poppins"/>
      </rPr>
      <t xml:space="preserve">
Providing and fixing strip seal expansion joint assembly, including supply and installation of steel edge beams with elastomeric sealing element (strip seal), conforming to MoRTH Clause 2600 and IRC 83 (Part II). Work includes removal of existing joint (if any), groove cutting and cleaning, placing and aligning anchorages and edge beams, and fixing the elastomeric strip seal using manufacturer-approved system ensuring proper compression fit. All components shall conform to approved specifications and design drawings. The sealing element shall be resistant to fatigue, wear, UV, and chemicals.</t>
    </r>
  </si>
  <si>
    <r>
      <rPr>
        <b/>
        <sz val="12"/>
        <color theme="1"/>
        <rFont val="Poppins"/>
      </rPr>
      <t>Providing Seal for Strip Seal Expansion Joint</t>
    </r>
    <r>
      <rPr>
        <sz val="12"/>
        <color theme="1"/>
        <rFont val="Poppins"/>
      </rPr>
      <t xml:space="preserve">
Providing and fixing </t>
    </r>
    <r>
      <rPr>
        <b/>
        <sz val="12"/>
        <color theme="1"/>
        <rFont val="Poppins"/>
      </rPr>
      <t>elastomeric sealing element (seal only)</t>
    </r>
    <r>
      <rPr>
        <sz val="12"/>
        <color theme="1"/>
        <rFont val="Poppins"/>
      </rPr>
      <t xml:space="preserve"> in existing strip seal expansion joint assembly as per Clause 2600 of MoRTH Specifications and IRC 83 (Part II). The work includes removal of old seal (if any), thorough cleaning of seal grooves using air compressor/wire brush, application of adhesive/primer if required, and inserting new approved elastomeric seal ensuring uniform compression. 
</t>
    </r>
  </si>
  <si>
    <r>
      <rPr>
        <b/>
        <sz val="12"/>
        <color theme="1"/>
        <rFont val="Poppins"/>
      </rPr>
      <t>Reconstruction of RCC Crash Barrier (Post Dismantling)</t>
    </r>
    <r>
      <rPr>
        <sz val="12"/>
        <color theme="1"/>
        <rFont val="Poppins"/>
      </rPr>
      <t xml:space="preserve">
Construction of new RCC crash barrier in place of a damaged/dismantled barrier, including preparation of base surface, layout marking, supplying and fixing steel reinforcement conforming to IS:1786, fixing dowel bars/anchor rebars (wherever required) by core drilling and grouting with approved resin-based compound, providing and fixing steel formwork, and placing M40 grade concrete using mechanical/manual methods. Scope includes proper compaction by needle vibrators, finishing, curing for minimum 7 days, de-shuttering, and surface rectification, all in line with approved drawings and site requirements.
This work shall be carried out as per MoRTH Specifications Sections 1700 (Concrete), 1500 (Formwork), 1600 (Reinforcement), and Section 2703 (for crash barrier dimensions and geometry). The contractor shall take utmost care to ensure proper jointing with existing structure and reinforcement continuity for safety performance.
</t>
    </r>
  </si>
  <si>
    <r>
      <rPr>
        <b/>
        <sz val="12"/>
        <color theme="1"/>
        <rFont val="Poppins"/>
      </rPr>
      <t xml:space="preserve">Drainage Spouts and Appurtenances (MoRTH Clause 2705)
</t>
    </r>
    <r>
      <rPr>
        <sz val="12"/>
        <color theme="1"/>
        <rFont val="Poppins"/>
      </rPr>
      <t>This item includes all charges towards provision, replacement, or rectification of drainage spouts and their associated components as per MoRTH Specifications Clause 2705 and as directed by the Engineer-in-charge. Detailed scope is covered under the following sub-items:</t>
    </r>
  </si>
  <si>
    <r>
      <rPr>
        <b/>
        <sz val="12"/>
        <color theme="1"/>
        <rFont val="Poppins"/>
      </rPr>
      <t>Replacement/Providing of Drainage Spout Assembly</t>
    </r>
    <r>
      <rPr>
        <sz val="12"/>
        <color theme="1"/>
        <rFont val="Poppins"/>
      </rPr>
      <t xml:space="preserve">
The work includes providing and fixing new drainage spout assemblies or replacing damaged/non-functional ones to ensure effective deck drainage of bridge superstructures. The scope covers supply, fabrication, and installation of spout assemblies as per MoRTH Specifications Clause 2705, including spout body, MS grating, connecting down take pipe, brackets, fasteners, and protective coatings. The spouts shall be made of mild steel conforming to IS:2062, hot-dip galvanized or epoxy-painted for corrosion resistance, and of dimensions suitable for ensuring proper drainage as per site conditions. The assembly shall be fixed by drilling through the deck wearing coat and securely embedding into the drainage recess using approved sealants and fasteners. All loose concrete shall be repaired prior to fixing, and proper alignment and slope shall be ensured. This item includes removal of debris, disposal of old/damaged components, reinstatement of wearing coat around the spout, and restoration of any surface affected during work. The contractor shall supply all men, materials, and machinery required and carry out the work with proper safety, traffic control, and due diligence under the guidance of the Engineer-in-charge.
</t>
    </r>
  </si>
  <si>
    <r>
      <rPr>
        <b/>
        <sz val="12"/>
        <color theme="1"/>
        <rFont val="Poppins"/>
      </rPr>
      <t>Provision of Missing MS Grating over Drainage Spouts</t>
    </r>
    <r>
      <rPr>
        <sz val="12"/>
        <color theme="1"/>
        <rFont val="Poppins"/>
      </rPr>
      <t xml:space="preserve">
This item includes providing and fixing MS grating over existing drainage spouts wherever missing, as per MoRTH Clause 2705. The grating shall be fabricated from mild steel flats of adequate strength and spacing to allow unimpeded flow of water and to prevent debris ingress. The size and configuration of the grating shall suit the existing spout mouth and shall be fixed securely either by welding or bolting as per site condition and as directed by the Engineer-in-charge. The MS grating shall be hot-dip galvanized or epoxy painted to prevent corrosion and ensure long life. If any reshaping or cleaning of the spout mouth is required before installation, it shall be done carefully. This item also includes removal of rust or scaling from the existing spout where necessary, and surface preparation before fixing the grating. The contractor shall be responsible for the supply of all required men, materials, and tools, and shall ensure that work is carried out with proper traffic safety, without disturbing the drainage system, and with due diligence as per standard specifications.
</t>
    </r>
  </si>
  <si>
    <r>
      <rPr>
        <b/>
        <sz val="12"/>
        <color theme="1"/>
        <rFont val="Poppins"/>
      </rPr>
      <t xml:space="preserve">Replacement of Missing/Damaged Down Take Pipe (PVC)
</t>
    </r>
    <r>
      <rPr>
        <sz val="12"/>
        <color theme="1"/>
        <rFont val="Poppins"/>
      </rPr>
      <t xml:space="preserve">This item includes supplying and fixing missing or damaged down take pipes connected to drainage spouts, as per MoRTH Clause 2705. The down take pipe shall be made of PVC (Polyvinyl Chloride), conforming to IS:4985 or other relevant standards, with a suitable diameter as per the design requirements. The pipe shall be properly anchored to the substructure using clamps or brackets, ensuring the alignment and slope are adequate for the drainage system to function without leakage or water splashing.
In case the previous pipe or clamps were embedded, necessary chipping and re-concreting shall be done to restore the original position and strength of the system. The work includes cutting, jointing, and sealing the pipe with approved PVC solvent cement or adhesive to ensure a leak-proof connection. The joints must be sealed to prevent water leakage, and all necessary measures shall be undertaken to avoid damage during the replacement process.
All necessary scaffolding, working platforms, safety harnesses, and protective measures shall be ensured during the execution of this work. The contractor shall deploy skilled manpower, quality materials, and required machinery, and complete the work as per standard practices, ensuring compliance with the specifications to the satisfaction of the Engineer-in-charge.
</t>
    </r>
    <r>
      <rPr>
        <b/>
        <sz val="12"/>
        <color theme="1"/>
        <rFont val="Poppins"/>
      </rPr>
      <t xml:space="preserve">
</t>
    </r>
  </si>
  <si>
    <r>
      <rPr>
        <b/>
        <sz val="12"/>
        <color theme="1"/>
        <rFont val="Poppins"/>
      </rPr>
      <t>Sealing of Cracks in RCC Members by V-Groove Cutting and Sealing with Epoxy Mortar</t>
    </r>
    <r>
      <rPr>
        <sz val="12"/>
        <color theme="1"/>
        <rFont val="Poppins"/>
      </rPr>
      <t xml:space="preserve">
All charges for preparing and sealing of visible or identified cracks in RCC structural elements (such as deck slab, crash barrier, pier cap, etc.) using epoxy mortar, including forming V-groove of appropriate width and depth using suitable tools (grinder/cutter), thorough cleaning of the groove and adjoining surface with air/water jet and wire brush to remove all dust, laitance, or loose particles, application of epoxy-based bond coat on the prepared groove and surrounding concrete surface, and subsequent filling of the groove using a pre-approved non-shrink, high-strength epoxy mortar conforming to manufacturer’s recommendations. The epoxy mortar shall be applied in layers if required, ensuring complete filling of the groove, proper compaction, and a flush finish with adjoining surface. The final surface shall be finished to match the existing profile and be cured as per epoxy system requirement.
The epoxy materials used shall conform to relevant provisions of IRC:SP-80, MoRTH Clause 2800, and manufacturers' specifications. All operations shall be carried out under controlled conditions with surface temperature and moisture levels suited for epoxy application, as per the material technical data sheet.
</t>
    </r>
  </si>
  <si>
    <r>
      <rPr>
        <b/>
        <sz val="12"/>
        <color theme="1"/>
        <rFont val="Poppins"/>
      </rPr>
      <t xml:space="preserve">Provision and Installation of Grouting Nipples for Pressure Injection in RCC Structures (using Non-return Valve (NRV) Nipples)
</t>
    </r>
    <r>
      <rPr>
        <sz val="12"/>
        <color theme="1"/>
        <rFont val="Poppins"/>
      </rPr>
      <t>This item covers all necessary operations for the provision and secure installation of 12 mm diameter steel grouting nipples with Non-return Valve (NRV) in RCC members for the purpose of pressure injection grouting. The work includes core drilling of holes ranging from 16 mm to 25 mm in diameter and 50 mm to 150 mm in depth at intervals of approximately 300 mm center-to-center, as per site requirements and grouting layout approved by the Engineer-in-Charge.
After drilling, the holes shall be cleaned thoroughly, and the steel NRV nipples shall be fixed firmly using an approved fixing compound to ensure leakproof anchorage suitable for pressure injection using Polymer Modified Cementitious (PMC) grout or Epoxy resin, as per the technical specifications. The NRV nipple shall be specifically designed to prevent the backflow of injected material, ensuring that the grouting pressure is maintained during the injection process.
Upon completion of the grouting process, all installed nipples shall be either cut flush with the surface or removed, and the holes shall be sealed with epoxy mortar or equivalent sealant to restore structural surface continuity.</t>
    </r>
    <r>
      <rPr>
        <b/>
        <sz val="12"/>
        <color theme="1"/>
        <rFont val="Poppins"/>
      </rPr>
      <t xml:space="preserve">
</t>
    </r>
  </si>
  <si>
    <r>
      <rPr>
        <b/>
        <sz val="12"/>
        <color theme="1"/>
        <rFont val="Poppins"/>
      </rPr>
      <t>Repair of Damaged Concrete Surfaces Using Polymer Modified Mortar (PMM Mortar) up to 50mm Thickness</t>
    </r>
    <r>
      <rPr>
        <sz val="12"/>
        <color theme="1"/>
        <rFont val="Poppins"/>
      </rPr>
      <t xml:space="preserve">
This item includes all charges for removal of damaged, cracked, leached, honeycombed, or spalled concrete in RCC structural members such as piers, pier caps, abutments, abutment caps, crash barriers, and superstructures; followed by surface preparation and application of Polymer Modified Cement (PMM) mortar not exceeding 50 mm thickness per layer. The work shall be executed as per MoRTH Specifications Clause 2804.2 and in accordance with the directions of the Engineer-in-Charge.
</t>
    </r>
    <r>
      <rPr>
        <b/>
        <sz val="12"/>
        <color theme="1"/>
        <rFont val="Poppins"/>
      </rPr>
      <t>Scope of Work Includes:</t>
    </r>
    <r>
      <rPr>
        <sz val="12"/>
        <color theme="1"/>
        <rFont val="Poppins"/>
      </rPr>
      <t xml:space="preserve">
</t>
    </r>
    <r>
      <rPr>
        <b/>
        <sz val="12"/>
        <color theme="1"/>
        <rFont val="Poppins"/>
      </rPr>
      <t>Concrete Removal:</t>
    </r>
    <r>
      <rPr>
        <sz val="12"/>
        <color theme="1"/>
        <rFont val="Poppins"/>
      </rPr>
      <t xml:space="preserve"> Manual or mechanical removal of delaminated, loose, or deteriorated concrete using hammers, pneumatic tools, or hydro-demolition. Concrete shall be removed to sound substrate based on visual/NDT-based inspection. Adjacent healthy concrete and embedded reinforcement shall be preserved. All debris shall be removed and disposed of safely per Clause 112.
</t>
    </r>
    <r>
      <rPr>
        <b/>
        <sz val="12"/>
        <color theme="1"/>
        <rFont val="Poppins"/>
      </rPr>
      <t>Surface Preparation:</t>
    </r>
    <r>
      <rPr>
        <sz val="12"/>
        <color theme="1"/>
        <rFont val="Poppins"/>
      </rPr>
      <t xml:space="preserve"> Cleaning of exposed surfaces using high-pressure water jetting or sand blasting to achieve a rough, laitance-free profile. Exposed rebars shall be cleaned of rust and corrosion using CICO Rust Clean or its equivalent, and the surface shall be kept in SSD condition.
</t>
    </r>
    <r>
      <rPr>
        <b/>
        <sz val="12"/>
        <color theme="1"/>
        <rFont val="Poppins"/>
      </rPr>
      <t>Reinforcement Treatment:</t>
    </r>
    <r>
      <rPr>
        <sz val="12"/>
        <color theme="1"/>
        <rFont val="Poppins"/>
      </rPr>
      <t xml:space="preserve"> Corroded rebars shall be coated with Zinc-rich epoxy primer (e.g., CICO Zincilate 500 or equivalent) for corrosion protection.
</t>
    </r>
    <r>
      <rPr>
        <b/>
        <sz val="12"/>
        <color theme="1"/>
        <rFont val="Poppins"/>
      </rPr>
      <t>Bond Coat Application:</t>
    </r>
    <r>
      <rPr>
        <sz val="12"/>
        <color theme="1"/>
        <rFont val="Poppins"/>
      </rPr>
      <t xml:space="preserve"> Bond coat shall be applied on prepared surfaces using approved products like Nitobond EP or its equivalent to enhance adhesion.
</t>
    </r>
    <r>
      <rPr>
        <b/>
        <sz val="12"/>
        <color theme="1"/>
        <rFont val="Poppins"/>
      </rPr>
      <t>PMC Mortar Application:</t>
    </r>
    <r>
      <rPr>
        <sz val="12"/>
        <color theme="1"/>
        <rFont val="Poppins"/>
      </rPr>
      <t xml:space="preserve"> Polymer modified cement mortar containing 10% polymer by weight (e.g., Tapecrete P151 or equivalent) shall be mixed and applied in layers up to 50 mm thickness using trowels. The mix shall be prepared using slow-speed mechanical mixers and placed to match the original concrete profile.
</t>
    </r>
    <r>
      <rPr>
        <b/>
        <sz val="12"/>
        <color theme="1"/>
        <rFont val="Poppins"/>
      </rPr>
      <t>Finishing &amp; Curing:</t>
    </r>
    <r>
      <rPr>
        <sz val="12"/>
        <color theme="1"/>
        <rFont val="Poppins"/>
      </rPr>
      <t xml:space="preserve"> Final surface shall be finished as required and curing shall be carried out using approved curing compound (e.g., CICO Cure-free or equivalent) or moist curing for not less than 7 days.
</t>
    </r>
  </si>
  <si>
    <r>
      <rPr>
        <b/>
        <sz val="12"/>
        <color theme="1"/>
        <rFont val="Poppins"/>
      </rPr>
      <t>Injection of Polymer Cement Grout with Non-Shrink Additive at 4 kg/cm² Pressure using NRV Nipples</t>
    </r>
    <r>
      <rPr>
        <sz val="12"/>
        <color theme="1"/>
        <rFont val="Poppins"/>
      </rPr>
      <t xml:space="preserve">
All charges for providing and injecting polymer cement grout composed of Ordinary Portland Cement (OPC) mixed with 10% polymer additive by weight of cement (e.g., Tapcrete-151 or its equivalent) and 0.5% to 1% non-shrink compound (e.g., Cico NSPGC or its equivalent), into cracks, voids, or honeycombed concrete sections at a minimum injection pressure of 4 kg/cm² using approved mechanical grouting equipment, including surface sealing, fixing of non-return valve (NRV) type nipples, grout preparation, progressive injection, and post-injection sealing, as per MoRTH Specifications Clause 2806 and directions of the Engineer-in-Charge.
The work includes cleaning and preparation of concrete surfaces and cracks, drilling injection holes if required, fixing NRV nipples to permit controlled one-way grout flow, sealing cracks to avoid grout leakage, and mixing the grout to specified proportions ensuring homogeneity and flowability. Grouting shall be done progressively using suitable pumps and techniques to ensure complete filling and bonding of internal voids. Post-grouting sealing of ports and curing of injected areas shall be completed using compatible materials.
</t>
    </r>
    <r>
      <rPr>
        <b/>
        <sz val="12"/>
        <color theme="1"/>
        <rFont val="Poppins"/>
      </rPr>
      <t>Rate includes all</t>
    </r>
    <r>
      <rPr>
        <sz val="12"/>
        <color theme="1"/>
        <rFont val="Poppins"/>
      </rPr>
      <t xml:space="preserve"> materials, consumables, equipment, NRV type nipples, labour, safety measures, documentation, and disposal of waste as required for successful execution of the activity.</t>
    </r>
  </si>
  <si>
    <r>
      <rPr>
        <b/>
        <sz val="12"/>
        <color theme="1"/>
        <rFont val="Poppins"/>
      </rPr>
      <t xml:space="preserve">Carbon Fibre Wrapping for Strengthening of Structural Members
</t>
    </r>
    <r>
      <rPr>
        <sz val="12"/>
        <color theme="1"/>
        <rFont val="Poppins"/>
      </rPr>
      <t xml:space="preserve">
All charges for providing and applying Carbon Fibre Reinforced Polymer (CFRP) wrapping for structural strengthening or jacketing of girders or other structural components, using </t>
    </r>
    <r>
      <rPr>
        <b/>
        <sz val="12"/>
        <color theme="1"/>
        <rFont val="Poppins"/>
      </rPr>
      <t xml:space="preserve">high-strength CFRP bonded </t>
    </r>
    <r>
      <rPr>
        <sz val="12"/>
        <color theme="1"/>
        <rFont val="Poppins"/>
      </rPr>
      <t xml:space="preserve">with epoxy resin or equivalent polymer matrix adhesive, in accordance with manufacturer’s specifications, relevant design calculations, and as directed by the Engineer-in-Charge. The activity shall comply with IS 1343:2012, ACI 440.2R-17, and ASTM D3039 standards for tensile strength and structural application.
The scope includes thorough surface preparation of the concrete substrate by mechanical grinding or sandblasting to ensure removal of laitance, oil, grease, or any bond-inhibiting material, followed by application of CFRP sheets using appropriate tools and techniques to ensure full contact and proper resin impregnation. The applied system shall be allowed to cure as per the manufacturer’s recommended protocol. Final inspection shall be conducted to verify uniform bonding and proper alignment, and any defects shall be rectified. 
</t>
    </r>
    <r>
      <rPr>
        <b/>
        <sz val="12"/>
        <color theme="1"/>
        <rFont val="Poppins"/>
      </rPr>
      <t>The rate includes</t>
    </r>
    <r>
      <rPr>
        <sz val="12"/>
        <color theme="1"/>
        <rFont val="Poppins"/>
      </rPr>
      <t xml:space="preserve"> cost of all materials (CFRP sheet, resin, etc.), labour, surface preparation, safety measures, equipment, and testing required to complete the work in all respects.</t>
    </r>
  </si>
  <si>
    <r>
      <rPr>
        <b/>
        <sz val="12"/>
        <color theme="1"/>
        <rFont val="Poppins"/>
      </rPr>
      <t>Providing and Laying of Micro-concrete for Structural Repairs</t>
    </r>
    <r>
      <rPr>
        <sz val="12"/>
        <color theme="1"/>
        <rFont val="Poppins"/>
      </rPr>
      <t xml:space="preserve">
All charges for providing and laying flowable micro-concrete by removing/dismantling damaged concrete portions to a pre-defined profile, cleaning the exposed surface and reinforcement with Rust remover (such as CICO Rustoclean or equivalent), followed by application of one coat of zinc-rich primer (e.g., CICO Zincilate 500 or equivalent) on exposed rebars, and a suitable bond coat (e.g., Nitobond or equivalent) on the prepared concrete substrate. Micro-concrete shall be mixed in 1:1 ratio (1 part micro-concrete to 1 part 10mm down well-graded aggregates), placed by gravity flow or pump into properly supported, rigid and leakproof formwork as per manufacturer’s guidelines and site conditions.
The material shall meet the performance requirements of ASTM C 109:99, ASTM C 307, and BS 1881 Part 207, ensuring minimum shrinkage, high flowability, corrosion resistance, and compressive strength as specified. Reinforcement, if corroded or insufficient, shall be cleaned and/or supplemented as per structural direction. No mechanical vibration is permitted during placement. The repaired surface shall be finished flush with the surrounding concrete and cured using approved methods. The entire work shall be executed as per MoRTH Clauses 1700 &amp; 2800 and under the direction of Engineer-in-Charge.
</t>
    </r>
    <r>
      <rPr>
        <b/>
        <sz val="12"/>
        <color theme="1"/>
        <rFont val="Poppins"/>
      </rPr>
      <t xml:space="preserve">Rate includes:
</t>
    </r>
    <r>
      <rPr>
        <sz val="12"/>
        <color theme="1"/>
        <rFont val="Poppins"/>
      </rPr>
      <t xml:space="preserve">• Removal/dismantling of damaged concrete portions
• Cleaning of exposed reinforcement and application of anti-corrosive coating (CICO Rustoclean or equivalent)
• Application of zinc-rich primer on reinforcement (CICO Zincilate 500 or equivalent)
• Bond coat application (e.g., Nitobond or equivalent)
• Mixing and laying of micro-concrete in the specified 1:1 ratio with aggregates
• Ensuring the formwork is rigid and leakproof, and placing the concrete without mechanical vibration
• Curing of the concrete to prevent premature drying
• All necessary equipment and labor
</t>
    </r>
  </si>
  <si>
    <r>
      <rPr>
        <b/>
        <sz val="12"/>
        <color theme="1"/>
        <rFont val="Poppins"/>
      </rPr>
      <t xml:space="preserve">Approach Slab Mud Jacketing (Void Filling Beneath Slab by Pressure Grouting)
</t>
    </r>
    <r>
      <rPr>
        <sz val="12"/>
        <color theme="1"/>
        <rFont val="Poppins"/>
      </rPr>
      <t xml:space="preserve">
The work involves the stabilization and re-levelling of settled approach slabs of bridges or culverts using the pressure grouting (mud jacking) method. This process includes drilling holes through the slab to inject a controlled cementitious grout or mortar mix under pressure to fill voids beneath the slab and restore support. The grouting procedure eliminates settlement and prevents differential movement between the approach slab and the bridge deck. The contractor shall remove any damaged or defective portions of the slab, clean the surface of dust, debris, or laitance, and prepare the substrate for grouting. Exposed reinforcement, if any, shall be cleaned and treated with an anti-corrosive coating. The grouting material shall include a cement-sand slurry or polymer-modified grout, prepared to the required consistency for effective filling. The grouting shall be carried out using mechanical or manual pumps at a pressure of 3–5 kg/cm², ensuring complete filling of voids and preventing any uplift or damage to the structure. After grouting, the holes shall be sealed, and the surface shall be restored to its original level. The work shall be carried out in strict accordance with the MoRTH specifications and as directed by the Engineer-in-Charge.
</t>
    </r>
    <r>
      <rPr>
        <b/>
        <sz val="12"/>
        <color theme="1"/>
        <rFont val="Poppins"/>
      </rPr>
      <t>The rate includes</t>
    </r>
    <r>
      <rPr>
        <sz val="12"/>
        <color theme="1"/>
        <rFont val="Poppins"/>
      </rPr>
      <t xml:space="preserve"> the cost of drilling holes, supplying and applying grout, sealing, surface restoration, and necessary material, including non-shrink admixtures, polymer additives, and grout nipples. All equipment, including drill machines, grout pumps, mixers, and PPE, is to be provided by the contractor. Safety measures such as proper PPE, traffic control, and barricading shall be implemented during the execution of the work to ensure safety and quality assurance.</t>
    </r>
  </si>
  <si>
    <r>
      <rPr>
        <b/>
        <sz val="12"/>
        <color theme="1"/>
        <rFont val="Poppins"/>
      </rPr>
      <t>Providing and fixing of Mild Steel (MS) lining plates (8mm thick) for jacketing and structural strengthening of pedestals</t>
    </r>
    <r>
      <rPr>
        <sz val="12"/>
        <color theme="1"/>
        <rFont val="Poppins"/>
      </rPr>
      <t xml:space="preserve">
All charges for providing and fixing MS lining plates of 8mm thickness for jacketing and structural strengthening of pedestals on all sides, including surface preparation of the existing pedestal by chipping, cleaning, and exposing sound concrete. The work includes fabrication of Mild Steel plates conforming to IS 2062 Grade E250, cutting, edge preparation, bending as per site requirement, and fixing around pedestal using anchor bolts (minimum M16, Hilti/Equivalent) or shear connectors embedded in epoxy grout. The plates shall be fully welded along the vertical and horizontal joints using approved low-hydrogen electrodes (E7018 or equivalent), ensuring continuous structural bonding. All exposed metal surfaces shall be cleaned to SA 2.5 finish using mechanical methods, then applied with one coat of zinc-rich primer (minimum 60 microns) and two coats of anti-corrosive epoxy paint (DFT 120 microns minimum) conforming to IS 1477 &amp; IS 8629. Gaps between steel plate and concrete shall be pressure-grouted or sealed using epoxy mortar (Fosroc/Sika/Equivalent) to prevent water ingress. The fixing shall be executed strictly as per approved structural drawings and MoRTH Clause 804, including all scaffolding, staging, tools, tackles, welding equipment, grinding machines, safety gear (PPE), material handling, transportation, and skilled manpower. 
</t>
    </r>
  </si>
  <si>
    <t>MNB</t>
  </si>
  <si>
    <t xml:space="preserve">Wall Type </t>
  </si>
  <si>
    <t xml:space="preserve">Slab to Wall </t>
  </si>
  <si>
    <t xml:space="preserve">Drain spout </t>
  </si>
  <si>
    <t xml:space="preserve">Crash barrier </t>
  </si>
  <si>
    <t>CB01/02</t>
  </si>
  <si>
    <t xml:space="preserve">Fadded Paint </t>
  </si>
  <si>
    <t xml:space="preserve">Toe &amp; Median Side </t>
  </si>
  <si>
    <t xml:space="preserve">Crash Barrier Painting </t>
  </si>
  <si>
    <t>Downtake Pipe</t>
  </si>
  <si>
    <t>ROB</t>
  </si>
  <si>
    <t>Approach Slab</t>
  </si>
  <si>
    <t xml:space="preserve">RKJL </t>
  </si>
  <si>
    <t>RKJL -1 656+000 to Km
725+185</t>
  </si>
  <si>
    <t>710+773 MJB LHS</t>
  </si>
  <si>
    <t>5 x 18</t>
  </si>
  <si>
    <t>RCC Girder</t>
  </si>
  <si>
    <t>MJB OLD</t>
  </si>
  <si>
    <t>DS</t>
  </si>
  <si>
    <t>Damaged</t>
  </si>
  <si>
    <t>Replacement</t>
  </si>
  <si>
    <t>EJ</t>
  </si>
  <si>
    <t>Drainage Spouts</t>
  </si>
  <si>
    <t>Crash Barrier Painting</t>
  </si>
  <si>
    <t>Expansion Joint Replacement</t>
  </si>
  <si>
    <t>Item No. 2–New Expansion Joint – Strip Seal Type</t>
  </si>
  <si>
    <t xml:space="preserve">Item No. 3 – Crash Barrier Painting </t>
  </si>
  <si>
    <t>SQM</t>
  </si>
  <si>
    <t>Item No. 4 – Replacement/Providing of Drainage Spout Assembly</t>
  </si>
  <si>
    <t>Girder+Slab</t>
  </si>
  <si>
    <t>3 x 18</t>
  </si>
  <si>
    <t>Sealant</t>
  </si>
  <si>
    <t>Wearing Coat</t>
  </si>
  <si>
    <t>WC</t>
  </si>
  <si>
    <t>Item No. 2– Application of Cement Paint on Concrete Handrails / Crash Barrier</t>
  </si>
  <si>
    <t>Item No. 3 – New Expansion Joint – Strip Seal Type</t>
  </si>
  <si>
    <t>Item No. 4 – Providing Seal for Strip Seal Expansion Joint</t>
  </si>
  <si>
    <t xml:space="preserve">Item No. 5 –Wearing Coat </t>
  </si>
  <si>
    <t>Box</t>
  </si>
  <si>
    <t>1 x 9.5</t>
  </si>
  <si>
    <t>Solid Slab</t>
  </si>
  <si>
    <t>MNB (OLD)</t>
  </si>
  <si>
    <t>1 x 7</t>
  </si>
  <si>
    <t xml:space="preserve">Slab   </t>
  </si>
  <si>
    <t>2 x 6.8 + 1 x 7.30</t>
  </si>
  <si>
    <t>1 x 19</t>
  </si>
  <si>
    <t>AS</t>
  </si>
  <si>
    <t>Item No. 5 –Approach Slab</t>
  </si>
  <si>
    <t>2 x 7.2 + 1 x 6.80</t>
  </si>
  <si>
    <t xml:space="preserve">Slab  </t>
  </si>
  <si>
    <t>MNB  OLD</t>
  </si>
  <si>
    <t xml:space="preserve">CB </t>
  </si>
  <si>
    <t>Impact Damaged</t>
  </si>
  <si>
    <t>Item No. 4 –Approach Slab</t>
  </si>
  <si>
    <t>Item No. 5 –Reconstruction of RCC Crash Barrier (Post Dismantling)</t>
  </si>
  <si>
    <t>1x19+1x37+1x19</t>
  </si>
  <si>
    <t>Bearings</t>
  </si>
  <si>
    <t>BR</t>
  </si>
  <si>
    <t>Rusting</t>
  </si>
  <si>
    <t>Rust Removal and Anti-Corrosive Zinc Painting on Bearings</t>
  </si>
  <si>
    <t>Item No. 2– Approach Slab</t>
  </si>
  <si>
    <t>Item No. 5 –Rust Removal and Anti-Corrosive Zinc Painting on Bearings</t>
  </si>
  <si>
    <t>Center Span (at Abutment not required laddar available)</t>
  </si>
  <si>
    <t>VUP BHS</t>
  </si>
  <si>
    <t>2 x 12</t>
  </si>
  <si>
    <t>PUP BHS</t>
  </si>
  <si>
    <t>Deck Slab</t>
  </si>
  <si>
    <t>Honeycombing</t>
  </si>
  <si>
    <t>Minor Honeycombing and Patch work observed</t>
  </si>
  <si>
    <t>Need to be in observation</t>
  </si>
  <si>
    <t>SPM/HC</t>
  </si>
  <si>
    <t>Seepage Marks observed on deck slab</t>
  </si>
  <si>
    <t>Need to be observation</t>
  </si>
  <si>
    <t>Abutments</t>
  </si>
  <si>
    <t>AB</t>
  </si>
  <si>
    <t>Cracks</t>
  </si>
  <si>
    <t>Grouting of cracks observed</t>
  </si>
  <si>
    <t>2 x 32</t>
  </si>
  <si>
    <t>DP</t>
  </si>
  <si>
    <t>Deckslab and Girders</t>
  </si>
  <si>
    <t>DS/GR</t>
  </si>
  <si>
    <t>HC</t>
  </si>
  <si>
    <t>Honeycombing observed on deckslab and Girders</t>
  </si>
  <si>
    <t>Detailed investigation required</t>
  </si>
  <si>
    <t>FO LHS</t>
  </si>
  <si>
    <t>2 x 27</t>
  </si>
  <si>
    <t>MJB NEW</t>
  </si>
  <si>
    <t>723+550 MNB LHS</t>
  </si>
  <si>
    <t>723+550 MNB RHS</t>
  </si>
  <si>
    <t>721+815 MNB LHS</t>
  </si>
  <si>
    <t>721+815 MNB RHS</t>
  </si>
  <si>
    <t>721+420 MNB LHS</t>
  </si>
  <si>
    <t>718+084 MNB LHS</t>
  </si>
  <si>
    <t>718+084 MNB RHS</t>
  </si>
  <si>
    <t>694+088 MNB LHS</t>
  </si>
  <si>
    <t>694+088 MNB RHS</t>
  </si>
  <si>
    <t>683+550 MNB LHS</t>
  </si>
  <si>
    <t>716+185 ROB LHS</t>
  </si>
  <si>
    <t>691+000 VUP BHS</t>
  </si>
  <si>
    <t>714+725 VUP BHS</t>
  </si>
  <si>
    <t>714+725 PUP BHS</t>
  </si>
  <si>
    <t>701+730  PUP BHS</t>
  </si>
  <si>
    <t>699+100 PUP BHS</t>
  </si>
  <si>
    <t>696+426 PUP BHS</t>
  </si>
  <si>
    <t>692+616 PUP BHS</t>
  </si>
  <si>
    <t xml:space="preserve">PUP BHS </t>
  </si>
  <si>
    <t>689+032 PUP BHS</t>
  </si>
  <si>
    <t>686+057 PUP BHS</t>
  </si>
  <si>
    <t>681+185 PUP BHS</t>
  </si>
  <si>
    <t>669+900 PUP BHS</t>
  </si>
  <si>
    <t>666+120 PUP BHS</t>
  </si>
  <si>
    <t>657+800 PUP BHS</t>
  </si>
  <si>
    <t>662+545 FO UDL</t>
  </si>
  <si>
    <t>660+200 FO LHS</t>
  </si>
  <si>
    <t xml:space="preserve">Item No. 2– PVC Runner Pipe </t>
  </si>
  <si>
    <t>Soil Nailing observed Detailed investigation required</t>
  </si>
  <si>
    <t>Need to be in observation and further investigation required</t>
  </si>
  <si>
    <t>No Major Distress Observed</t>
  </si>
  <si>
    <t>Detailed investigation required to check bearing condition</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</si>
  <si>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</si>
  <si>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</si>
  <si>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rPr>
        <b/>
        <sz val="14"/>
        <color theme="1"/>
        <rFont val="Poppins"/>
      </rPr>
      <t>New Expansion Joint – Strip Seal Type</t>
    </r>
    <r>
      <rPr>
        <sz val="14"/>
        <color theme="1"/>
        <rFont val="Poppins"/>
      </rPr>
      <t xml:space="preserve">
New Expansion Joint – Strip Seal Type (Loop Plate)
Providing and fixing strip seal type expansion joint assembly (Loop Plate type), including dismantling and removal of the existing joint (if any), complete with the supply and installation of new expansion joint components comprising steel edge beams conforming to IS 2062 Grade B, 12 mm thick gusset plates with 16 mm Ø loops spaced at 250 mm c/c, and an elastomeric sealing element made of chloroprene rubber. The joint shall be fixed using high-strength micro-concrete with adequate reinforcement, as per the approved design and manufacturer’s instructions.
The scope of work includes groove cutting, surface preparation and cleaning, precise alignment and placement of anchorages and edge beams, embedding in micro-concrete, and installation of the elastomeric strip seal using a manufacturer-approved fixing system to ensure proper compression and water-tight sealing. The sealing element shall be resistant to fatigue, wear, ultraviolet radiation, and chemical exposure.
All materials and workmanship shall conform to MoRTH Specification Clause 2607, and relevant provisions of IRC:SP:69, IRC:SP:73, IRC:83 (Part II), and IS 12118:1987. All installation works shall be in accordance with approved technical drawings and as directed by the Engineer-in-Charge.
Rate includes the cost of all materials, dismantling and disposal of existing joint components, site preparation, groove cutting, anchorage and beam placement, sealing, testing, and all labour and equipment required to complete the work to specification.</t>
    </r>
  </si>
  <si>
    <t>Supply, transportation, and fixing of Drain Spout Pipe of approved make and standard size (PVC/GI/SS – as per site requirement) including necessary clamps(Hot dip), fixtures, and supports. The item includes all charges of material supply, labour for cutting, aligning, jointing, sealing, scaffolding and securely fixing to the structure as per standard specifications and as directed by the Engineer-in-Charge. Rate to include all tools, tackles, consumables, and all incidental charges for completion of the job in all respects.</t>
  </si>
  <si>
    <r>
      <t xml:space="preserve">Providing and fixing temporary double steel </t>
    </r>
    <r>
      <rPr>
        <b/>
        <sz val="14"/>
        <color theme="1"/>
        <rFont val="Poppins"/>
      </rPr>
      <t>scaffolding</t>
    </r>
    <r>
      <rPr>
        <sz val="14"/>
        <color theme="1"/>
        <rFont val="Poppins"/>
      </rPr>
      <t xml:space="preserve"> system with safety features.</t>
    </r>
  </si>
  <si>
    <r>
      <rPr>
        <b/>
        <sz val="14"/>
        <color theme="1"/>
        <rFont val="Poppins"/>
      </rPr>
      <t xml:space="preserve">Rust Removal and Anti-Corrosive Zinc Painting on Bearings (As per MoRTH Specifications)
</t>
    </r>
    <r>
      <rPr>
        <sz val="14"/>
        <color theme="1"/>
        <rFont val="Poppins"/>
      </rPr>
      <t xml:space="preserve">
All charges for removing rust from bearing surfaces and applying anti-corrosive zinc-based protective coating, including necessary access arrangements such as erection and removal of scaffolding, as per MoRTH Specifications Clause 2006 and as per the direction of Engineer-in-Charge at site. The work shall involve thorough cleaning of the bearing surfaces by manual or mechanical wire brushing, Twisted wire cup brush ,emerying or grit blasting wherever required, to remove rust, dust, oil, grease, and loose particles. After surface preparation to near white metal finish (Sa 2½), the protective painting system shall be applied in accordance with manufacturer’s recommendations and as per technical specifications.
The painting system shall consist of two coats of epoxy primer enriched with metallic zinc, followed by one intermediate coat of high-build epoxy paint reinforced with Micaceous Iron Oxide (MIO), and finished with one coat of high-performance epoxy topcoat. The total dry film thickness (DFT) of the entire system shall not be less than 160 microns, conforming to MoRTH Clause 2006(xv). All safety precautions during scaffolding, surface preparation, and painting shall be strictly adhered to.
</t>
    </r>
    <r>
      <rPr>
        <b/>
        <sz val="14"/>
        <color theme="1"/>
        <rFont val="Poppins"/>
      </rPr>
      <t>Rate includes the cost of</t>
    </r>
    <r>
      <rPr>
        <sz val="14"/>
        <color theme="1"/>
        <rFont val="Poppins"/>
      </rPr>
      <t xml:space="preserve"> all labour, materials, tools, access arrangements, safety gear, surface preparation, cleaning, and application of the complete anti-corrosive coating system as specified, as well as all incidental works necessary to execute the job in a safe and workmanlike manner to the satisfaction of the Engineer-in-Charge. The contractor shall be fully responsible for making all necessary arrangements to access the bearings, including over rivers, high piers, or confined spaces.</t>
    </r>
  </si>
  <si>
    <r>
      <t xml:space="preserve">Rust Removal and Anti-Corrosive </t>
    </r>
    <r>
      <rPr>
        <b/>
        <sz val="14"/>
        <color theme="1"/>
        <rFont val="Poppins"/>
      </rPr>
      <t>Zinc Painting</t>
    </r>
    <r>
      <rPr>
        <sz val="14"/>
        <color theme="1"/>
        <rFont val="Poppins"/>
      </rPr>
      <t xml:space="preserve"> on Bearings (As per MoRTH Specifications)</t>
    </r>
  </si>
  <si>
    <r>
      <t xml:space="preserve">New Expansion Joint – </t>
    </r>
    <r>
      <rPr>
        <b/>
        <sz val="14"/>
        <color theme="1"/>
        <rFont val="Poppins"/>
      </rPr>
      <t>Strip Seal (Loop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</si>
</sst>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4009]\ * #,##0.00_ ;_ [$₹-4009]\ * \-#,##0.00_ ;_ [$₹-4009]\ * &quot;-&quot;??_ ;_ @_ "/>
  </numFmts>
  <fonts count="17">
    <font>
      <sz val="11"/>
      <color theme="1"/>
      <name val="Calibri"/>
      <family val="2"/>
      <scheme val="minor"/>
    </font>
    <font>
      <sz val="12"/>
      <color theme="1"/>
      <name val="Popins"/>
    </font>
    <font>
      <b/>
      <sz val="20"/>
      <color theme="1"/>
      <name val="Poppins"/>
    </font>
    <font>
      <sz val="14"/>
      <color theme="1"/>
      <name val="Poppins"/>
    </font>
    <font>
      <b/>
      <sz val="16"/>
      <color theme="1"/>
      <name val="Poppins"/>
    </font>
    <font>
      <b/>
      <sz val="14"/>
      <color theme="1"/>
      <name val="Poppins"/>
    </font>
    <font>
      <sz val="11"/>
      <color theme="1"/>
      <name val="Poppins"/>
    </font>
    <font>
      <b/>
      <sz val="11"/>
      <color theme="1"/>
      <name val="Poppins"/>
    </font>
    <font>
      <sz val="16"/>
      <color rgb="FFFF0000"/>
      <name val="Poppins"/>
    </font>
    <font>
      <b/>
      <sz val="11"/>
      <color rgb="FF000000"/>
      <name val="Poppins"/>
    </font>
    <font>
      <b/>
      <sz val="12"/>
      <color theme="1"/>
      <name val="Poppins"/>
    </font>
    <font>
      <sz val="12"/>
      <color theme="1"/>
      <name val="Poppins"/>
    </font>
    <font>
      <sz val="12"/>
      <name val="Poppins"/>
    </font>
    <font>
      <sz val="14"/>
      <color rgb="FFFF0000"/>
      <name val="Poppins"/>
    </font>
    <font>
      <sz val="12"/>
      <color rgb="FFFF0000"/>
      <name val="Popins"/>
    </font>
    <font>
      <sz val="10"/>
      <color theme="1"/>
      <name val="Poppins"/>
    </font>
    <font>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46">
    <xf numFmtId="0" fontId="0" fillId="0" borderId="0" xfId="0"/>
    <xf numFmtId="2" fontId="1" fillId="2" borderId="4" xfId="0" applyNumberFormat="1" applyFont="1" applyFill="1" applyBorder="1" applyAlignment="1">
      <alignment horizontal="center" vertical="center" wrapText="1"/>
    </xf>
    <xf numFmtId="0" fontId="2" fillId="3" borderId="4" xfId="0" applyFont="1" applyFill="1" applyBorder="1" applyAlignment="1">
      <alignment vertical="center"/>
    </xf>
    <xf numFmtId="0" fontId="3" fillId="0" borderId="0" xfId="0" applyFont="1"/>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165" fontId="4" fillId="3" borderId="4" xfId="0" applyNumberFormat="1" applyFont="1" applyFill="1" applyBorder="1" applyAlignment="1">
      <alignment horizontal="center" vertical="center"/>
    </xf>
    <xf numFmtId="165" fontId="4" fillId="3"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top"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2" fontId="3" fillId="0" borderId="4" xfId="0" applyNumberFormat="1" applyFont="1" applyBorder="1" applyAlignment="1">
      <alignment horizontal="center" vertical="center"/>
    </xf>
    <xf numFmtId="165" fontId="3" fillId="0" borderId="4" xfId="0" applyNumberFormat="1" applyFont="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right"/>
    </xf>
    <xf numFmtId="0" fontId="5" fillId="2" borderId="4" xfId="0" applyFont="1" applyFill="1" applyBorder="1" applyAlignment="1">
      <alignment horizontal="right" vertical="center"/>
    </xf>
    <xf numFmtId="0" fontId="3" fillId="0" borderId="4" xfId="0" applyFont="1" applyBorder="1" applyAlignment="1">
      <alignment horizontal="center"/>
    </xf>
    <xf numFmtId="165" fontId="3" fillId="0" borderId="4" xfId="0" applyNumberFormat="1" applyFont="1" applyBorder="1" applyAlignment="1">
      <alignment horizontal="right"/>
    </xf>
    <xf numFmtId="165" fontId="5" fillId="0" borderId="4" xfId="0" applyNumberFormat="1" applyFont="1" applyBorder="1" applyAlignment="1">
      <alignment horizontal="center" vertical="center"/>
    </xf>
    <xf numFmtId="0" fontId="3" fillId="0" borderId="0" xfId="0" applyFont="1" applyAlignment="1">
      <alignment horizontal="right"/>
    </xf>
    <xf numFmtId="0" fontId="3" fillId="0" borderId="0" xfId="0" applyFont="1" applyAlignment="1">
      <alignment horizontal="center" vertical="center"/>
    </xf>
    <xf numFmtId="165" fontId="3" fillId="0" borderId="0" xfId="0" applyNumberFormat="1" applyFont="1" applyAlignment="1">
      <alignment horizontal="center" vertical="center"/>
    </xf>
    <xf numFmtId="0" fontId="6" fillId="0" borderId="0" xfId="0" applyFont="1"/>
    <xf numFmtId="0" fontId="6"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xf numFmtId="0" fontId="7" fillId="2" borderId="4"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6" fillId="2" borderId="0" xfId="0" applyFont="1" applyFill="1" applyAlignment="1">
      <alignment horizontal="left"/>
    </xf>
    <xf numFmtId="0" fontId="7" fillId="2" borderId="7" xfId="0" applyFont="1" applyFill="1" applyBorder="1" applyAlignment="1">
      <alignment horizontal="left" vertical="center"/>
    </xf>
    <xf numFmtId="0" fontId="6" fillId="2" borderId="7" xfId="0" applyFont="1" applyFill="1" applyBorder="1" applyAlignment="1">
      <alignment horizontal="center" vertical="center"/>
    </xf>
    <xf numFmtId="0" fontId="9"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4" xfId="0" applyFont="1" applyFill="1" applyBorder="1" applyAlignment="1">
      <alignment horizontal="center"/>
    </xf>
    <xf numFmtId="0" fontId="6" fillId="2" borderId="4" xfId="0" applyFont="1" applyFill="1" applyBorder="1"/>
    <xf numFmtId="0" fontId="10"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wrapText="1"/>
    </xf>
    <xf numFmtId="2" fontId="7" fillId="2" borderId="4" xfId="0" applyNumberFormat="1" applyFont="1" applyFill="1" applyBorder="1" applyAlignment="1">
      <alignment horizontal="center" vertical="center"/>
    </xf>
    <xf numFmtId="2" fontId="6" fillId="2" borderId="4" xfId="0" applyNumberFormat="1" applyFont="1" applyFill="1" applyBorder="1" applyAlignment="1">
      <alignment horizontal="center" vertical="center"/>
    </xf>
    <xf numFmtId="0" fontId="10" fillId="2" borderId="4" xfId="0" applyFont="1" applyFill="1" applyBorder="1" applyAlignment="1">
      <alignment horizontal="left" vertical="center"/>
    </xf>
    <xf numFmtId="0" fontId="6" fillId="2" borderId="0" xfId="0" applyFont="1" applyFill="1" applyAlignment="1">
      <alignment horizont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2" fontId="11" fillId="2" borderId="4" xfId="0" applyNumberFormat="1" applyFont="1" applyFill="1" applyBorder="1" applyAlignment="1">
      <alignment horizontal="center" vertical="center" wrapText="1"/>
    </xf>
    <xf numFmtId="0" fontId="11" fillId="2" borderId="4" xfId="0" applyFont="1" applyFill="1" applyBorder="1" applyAlignment="1">
      <alignment vertical="center" wrapText="1"/>
    </xf>
    <xf numFmtId="0" fontId="10" fillId="2" borderId="4" xfId="0" applyFont="1" applyFill="1" applyBorder="1" applyAlignment="1">
      <alignment horizontal="center" vertical="center"/>
    </xf>
    <xf numFmtId="0" fontId="6" fillId="2" borderId="4" xfId="0" applyFont="1" applyFill="1" applyBorder="1" applyAlignment="1">
      <alignment horizontal="center" wrapText="1"/>
    </xf>
    <xf numFmtId="0" fontId="10" fillId="2" borderId="4" xfId="0" applyFont="1" applyFill="1" applyBorder="1" applyAlignment="1">
      <alignment horizontal="center"/>
    </xf>
    <xf numFmtId="0" fontId="11" fillId="2" borderId="4" xfId="0" applyFont="1" applyFill="1" applyBorder="1" applyAlignment="1">
      <alignment horizontal="center"/>
    </xf>
    <xf numFmtId="0" fontId="11" fillId="2" borderId="4" xfId="0" applyFont="1" applyFill="1" applyBorder="1"/>
    <xf numFmtId="2" fontId="11" fillId="2" borderId="4" xfId="0" applyNumberFormat="1" applyFont="1" applyFill="1" applyBorder="1" applyAlignment="1">
      <alignment horizontal="center" vertical="center"/>
    </xf>
    <xf numFmtId="2" fontId="11" fillId="2" borderId="4" xfId="0" applyNumberFormat="1" applyFont="1" applyFill="1" applyBorder="1" applyAlignment="1">
      <alignment horizontal="center"/>
    </xf>
    <xf numFmtId="0" fontId="11" fillId="2" borderId="4" xfId="0" applyFont="1" applyFill="1" applyBorder="1" applyAlignment="1">
      <alignment horizontal="right" vertical="center" indent="1"/>
    </xf>
    <xf numFmtId="0" fontId="7" fillId="2" borderId="4" xfId="0" applyFont="1" applyFill="1" applyBorder="1" applyAlignment="1">
      <alignment vertical="center"/>
    </xf>
    <xf numFmtId="0" fontId="6" fillId="2" borderId="4" xfId="0" applyFont="1" applyFill="1" applyBorder="1" applyAlignment="1">
      <alignment vertical="center"/>
    </xf>
    <xf numFmtId="2" fontId="6" fillId="2" borderId="4" xfId="0" applyNumberFormat="1" applyFont="1" applyFill="1" applyBorder="1" applyAlignment="1">
      <alignment horizontal="center"/>
    </xf>
    <xf numFmtId="0" fontId="7" fillId="2" borderId="4" xfId="0" applyFont="1" applyFill="1" applyBorder="1" applyAlignment="1">
      <alignment horizontal="right" vertical="center" indent="1"/>
    </xf>
    <xf numFmtId="0" fontId="6" fillId="2" borderId="8" xfId="0" applyFont="1" applyFill="1" applyBorder="1"/>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5" fillId="3" borderId="10" xfId="0" applyFont="1" applyFill="1" applyBorder="1" applyAlignment="1">
      <alignment horizontal="center" vertical="center" wrapText="1"/>
    </xf>
    <xf numFmtId="0" fontId="6" fillId="0" borderId="4" xfId="0" applyFont="1" applyBorder="1" applyAlignment="1">
      <alignment horizontal="center" vertical="center" wrapText="1"/>
    </xf>
    <xf numFmtId="2" fontId="6" fillId="0" borderId="4" xfId="0" applyNumberFormat="1" applyFont="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vertical="center"/>
    </xf>
    <xf numFmtId="0" fontId="3" fillId="2" borderId="11" xfId="0" applyFont="1" applyFill="1" applyBorder="1" applyAlignment="1">
      <alignment vertical="center" wrapText="1"/>
    </xf>
    <xf numFmtId="0" fontId="3" fillId="2" borderId="8" xfId="0" applyFont="1" applyFill="1" applyBorder="1" applyAlignment="1">
      <alignment horizontal="left" vertic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3" fillId="2" borderId="12" xfId="0" applyFont="1" applyFill="1" applyBorder="1" applyAlignment="1">
      <alignment vertical="center"/>
    </xf>
    <xf numFmtId="0" fontId="3" fillId="2" borderId="13" xfId="0"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wrapText="1"/>
    </xf>
    <xf numFmtId="2" fontId="1" fillId="2" borderId="16" xfId="0" applyNumberFormat="1" applyFont="1" applyFill="1" applyBorder="1" applyAlignment="1">
      <alignment horizontal="center" vertical="center" wrapText="1"/>
    </xf>
    <xf numFmtId="2" fontId="6" fillId="0" borderId="16" xfId="0" applyNumberFormat="1" applyFont="1" applyBorder="1" applyAlignment="1">
      <alignment horizontal="center" vertical="center" wrapText="1"/>
    </xf>
    <xf numFmtId="0" fontId="7" fillId="4"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7" fillId="2" borderId="4" xfId="0" applyFont="1" applyFill="1" applyBorder="1" applyAlignment="1">
      <alignment horizontal="center"/>
    </xf>
    <xf numFmtId="0" fontId="3" fillId="5" borderId="3" xfId="0" applyFont="1" applyFill="1" applyBorder="1" applyAlignment="1">
      <alignment horizontal="center" vertical="center"/>
    </xf>
    <xf numFmtId="0" fontId="3" fillId="5" borderId="8" xfId="0" applyFont="1" applyFill="1" applyBorder="1" applyAlignment="1">
      <alignment vertical="center" wrapText="1"/>
    </xf>
    <xf numFmtId="2" fontId="1" fillId="5" borderId="4" xfId="0" applyNumberFormat="1" applyFont="1" applyFill="1" applyBorder="1" applyAlignment="1">
      <alignment horizontal="center" vertical="center" wrapText="1"/>
    </xf>
    <xf numFmtId="2" fontId="6" fillId="5" borderId="4" xfId="0" applyNumberFormat="1" applyFont="1" applyFill="1" applyBorder="1" applyAlignment="1">
      <alignment horizontal="center" vertical="center" wrapText="1"/>
    </xf>
    <xf numFmtId="0" fontId="6" fillId="5" borderId="0" xfId="0" applyFont="1" applyFill="1"/>
    <xf numFmtId="0" fontId="11" fillId="6" borderId="4" xfId="0" applyFont="1" applyFill="1" applyBorder="1" applyAlignment="1">
      <alignment horizontal="center" vertical="center"/>
    </xf>
    <xf numFmtId="0" fontId="5" fillId="5" borderId="2" xfId="0" applyFont="1" applyFill="1" applyBorder="1" applyAlignment="1">
      <alignment horizontal="center" vertical="center" wrapText="1"/>
    </xf>
    <xf numFmtId="0" fontId="13" fillId="2" borderId="8" xfId="0" applyFont="1" applyFill="1" applyBorder="1" applyAlignment="1">
      <alignment vertical="center" wrapText="1"/>
    </xf>
    <xf numFmtId="2" fontId="14" fillId="2" borderId="4" xfId="0" applyNumberFormat="1" applyFont="1" applyFill="1" applyBorder="1" applyAlignment="1">
      <alignment horizontal="center" vertical="center" wrapText="1"/>
    </xf>
    <xf numFmtId="2" fontId="6" fillId="0" borderId="0" xfId="0" applyNumberFormat="1" applyFont="1"/>
    <xf numFmtId="2" fontId="6" fillId="5" borderId="0" xfId="0" applyNumberFormat="1" applyFont="1" applyFill="1"/>
    <xf numFmtId="2" fontId="1" fillId="7" borderId="4" xfId="0" applyNumberFormat="1" applyFont="1" applyFill="1" applyBorder="1" applyAlignment="1">
      <alignment horizontal="center" vertical="center" wrapText="1"/>
    </xf>
    <xf numFmtId="2" fontId="6" fillId="7" borderId="4" xfId="0" applyNumberFormat="1" applyFont="1" applyFill="1" applyBorder="1" applyAlignment="1">
      <alignment horizontal="center" vertical="center" wrapText="1"/>
    </xf>
    <xf numFmtId="0" fontId="7" fillId="0" borderId="0" xfId="0" applyFont="1" applyAlignment="1">
      <alignment vertical="center"/>
    </xf>
    <xf numFmtId="0" fontId="15" fillId="0" borderId="0" xfId="0" applyFont="1"/>
    <xf numFmtId="0" fontId="7" fillId="0" borderId="0" xfId="0" applyFont="1" applyAlignment="1">
      <alignment vertical="center" wrapText="1"/>
    </xf>
    <xf numFmtId="0" fontId="10" fillId="0" borderId="0" xfId="0" applyFont="1" applyAlignment="1">
      <alignment vertical="center"/>
    </xf>
    <xf numFmtId="164" fontId="11" fillId="0" borderId="0" xfId="0" applyNumberFormat="1" applyFont="1"/>
    <xf numFmtId="0" fontId="10" fillId="0" borderId="0" xfId="0" applyFont="1" applyAlignment="1">
      <alignment vertical="center" wrapText="1"/>
    </xf>
    <xf numFmtId="0" fontId="16"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7" xfId="0" applyFont="1" applyBorder="1" applyAlignment="1">
      <alignment horizontal="center" vertical="center" wrapText="1"/>
    </xf>
    <xf numFmtId="0" fontId="10" fillId="2" borderId="4" xfId="0" applyFont="1" applyFill="1" applyBorder="1" applyAlignment="1">
      <alignment horizontal="right" vertical="center" indent="1"/>
    </xf>
    <xf numFmtId="0" fontId="7" fillId="2" borderId="4" xfId="0" applyFont="1" applyFill="1" applyBorder="1" applyAlignment="1">
      <alignment horizontal="right" vertical="center" indent="1"/>
    </xf>
    <xf numFmtId="0" fontId="7" fillId="2" borderId="4" xfId="0" applyFont="1" applyFill="1" applyBorder="1" applyAlignment="1">
      <alignment horizontal="left" vertical="center" wrapText="1"/>
    </xf>
    <xf numFmtId="0" fontId="6" fillId="2" borderId="4" xfId="0" applyFont="1" applyFill="1" applyBorder="1" applyAlignment="1">
      <alignment horizontal="center"/>
    </xf>
    <xf numFmtId="0" fontId="6" fillId="2" borderId="4" xfId="0" applyFont="1" applyFill="1" applyBorder="1" applyAlignment="1">
      <alignment horizontal="left" vertical="center"/>
    </xf>
    <xf numFmtId="0" fontId="7" fillId="2" borderId="4" xfId="0" applyFont="1" applyFill="1" applyBorder="1" applyAlignment="1">
      <alignment horizontal="left" vertical="center"/>
    </xf>
    <xf numFmtId="0" fontId="11" fillId="2" borderId="4"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1" fillId="2" borderId="4" xfId="0" applyFont="1" applyFill="1" applyBorder="1" applyAlignment="1">
      <alignment horizontal="left" vertical="center"/>
    </xf>
    <xf numFmtId="0" fontId="11" fillId="2" borderId="4" xfId="0" applyFont="1" applyFill="1" applyBorder="1" applyAlignment="1">
      <alignment horizontal="left" vertical="top" wrapText="1"/>
    </xf>
    <xf numFmtId="0" fontId="11" fillId="2" borderId="4"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left" vertical="top" wrapText="1"/>
    </xf>
    <xf numFmtId="0" fontId="11" fillId="2" borderId="4" xfId="0" applyFont="1" applyFill="1" applyBorder="1" applyAlignment="1">
      <alignment horizontal="center" vertical="center"/>
    </xf>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10" fillId="2" borderId="4" xfId="0" applyFont="1" applyFill="1" applyBorder="1" applyAlignment="1">
      <alignment horizontal="left" vertical="center"/>
    </xf>
    <xf numFmtId="0" fontId="7" fillId="4" borderId="4" xfId="0" applyFont="1" applyFill="1" applyBorder="1" applyAlignment="1">
      <alignment horizontal="center" vertical="center" wrapText="1"/>
    </xf>
    <xf numFmtId="0" fontId="10" fillId="2" borderId="4" xfId="0" applyFont="1" applyFill="1" applyBorder="1" applyAlignment="1">
      <alignment vertical="center" wrapText="1"/>
    </xf>
    <xf numFmtId="0" fontId="8" fillId="2" borderId="0" xfId="0" applyFont="1" applyFill="1" applyAlignment="1">
      <alignment horizontal="center" vertical="center"/>
    </xf>
    <xf numFmtId="0" fontId="9" fillId="2"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5" xfId="0" applyFont="1" applyFill="1" applyBorder="1" applyAlignment="1">
      <alignment horizont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3" fillId="2" borderId="0" xfId="0" applyFont="1" applyFill="1" applyAlignment="1">
      <alignment horizontal="left" vertical="top" wrapText="1"/>
    </xf>
    <xf numFmtId="0" fontId="3"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3:J20"/>
  <sheetViews>
    <sheetView zoomScale="43" zoomScaleNormal="50" zoomScaleSheetLayoutView="57" workbookViewId="0">
      <pane xSplit="5" ySplit="4" topLeftCell="F5" activePane="bottomRight" state="frozen"/>
      <selection pane="topRight" activeCell="F1" sqref="F1"/>
      <selection pane="bottomLeft" activeCell="A5" sqref="A5"/>
      <selection pane="bottomRight" activeCell="G17" sqref="G17"/>
    </sheetView>
  </sheetViews>
  <sheetFormatPr defaultColWidth="8.90625" defaultRowHeight="27.5"/>
  <cols>
    <col min="1" max="1" width="8.90625" style="3"/>
    <col min="2" max="2" width="19.36328125" style="3" bestFit="1" customWidth="1"/>
    <col min="3" max="3" width="174.26953125" style="144" customWidth="1"/>
    <col min="4" max="4" width="39.453125" style="21" bestFit="1" customWidth="1"/>
    <col min="5" max="5" width="18.453125" style="21" bestFit="1" customWidth="1"/>
    <col min="6" max="6" width="25.90625" style="3" bestFit="1" customWidth="1"/>
    <col min="7" max="7" width="32.1796875" style="22" bestFit="1" customWidth="1"/>
    <col min="8" max="8" width="18.90625" style="22" hidden="1" customWidth="1"/>
    <col min="9" max="9" width="28.6328125" style="22" bestFit="1" customWidth="1"/>
    <col min="10" max="18" width="8.90625" style="3"/>
    <col min="19" max="19" width="29.90625" style="3" customWidth="1"/>
    <col min="20" max="16384" width="8.90625" style="3"/>
  </cols>
  <sheetData>
    <row r="3" spans="1:10" ht="38">
      <c r="B3" s="141" t="s">
        <v>186</v>
      </c>
      <c r="C3" s="142"/>
      <c r="D3" s="142"/>
      <c r="E3" s="142"/>
      <c r="F3" s="142"/>
      <c r="G3" s="143"/>
      <c r="H3" s="2"/>
      <c r="I3" s="2"/>
    </row>
    <row r="4" spans="1:10" ht="30.5">
      <c r="B4" s="4" t="s">
        <v>0</v>
      </c>
      <c r="C4" s="4" t="s">
        <v>1</v>
      </c>
      <c r="D4" s="4" t="s">
        <v>2</v>
      </c>
      <c r="E4" s="5" t="s">
        <v>3</v>
      </c>
      <c r="F4" s="5" t="s">
        <v>4</v>
      </c>
      <c r="G4" s="6" t="s">
        <v>5</v>
      </c>
      <c r="H4" s="6"/>
      <c r="I4" s="7" t="s">
        <v>6</v>
      </c>
    </row>
    <row r="5" spans="1:10" ht="409.5">
      <c r="B5" s="8">
        <v>6</v>
      </c>
      <c r="C5" s="9" t="s">
        <v>136</v>
      </c>
      <c r="D5" s="10" t="s">
        <v>297</v>
      </c>
      <c r="E5" s="11" t="s">
        <v>16</v>
      </c>
      <c r="F5" s="12">
        <f>+BOQ!D8</f>
        <v>211.2</v>
      </c>
      <c r="G5" s="11"/>
      <c r="H5" s="11"/>
      <c r="I5" s="13"/>
    </row>
    <row r="6" spans="1:10" ht="409.5">
      <c r="B6" s="8">
        <v>13</v>
      </c>
      <c r="C6" s="9" t="s">
        <v>298</v>
      </c>
      <c r="D6" s="10" t="s">
        <v>299</v>
      </c>
      <c r="E6" s="14" t="s">
        <v>22</v>
      </c>
      <c r="F6" s="12">
        <f>+BOQ!D15</f>
        <v>52</v>
      </c>
      <c r="G6" s="11"/>
      <c r="H6" s="11"/>
      <c r="I6" s="13"/>
    </row>
    <row r="7" spans="1:10" ht="409.5">
      <c r="B7" s="8">
        <v>19</v>
      </c>
      <c r="C7" s="9" t="s">
        <v>295</v>
      </c>
      <c r="D7" s="8" t="s">
        <v>300</v>
      </c>
      <c r="E7" s="8" t="s">
        <v>9</v>
      </c>
      <c r="F7" s="12">
        <f>+BOQ!D22</f>
        <v>117</v>
      </c>
      <c r="G7" s="14"/>
      <c r="H7" s="14"/>
      <c r="I7" s="13"/>
    </row>
    <row r="8" spans="1:10" ht="357.5">
      <c r="B8" s="8">
        <v>20</v>
      </c>
      <c r="C8" s="9" t="s">
        <v>137</v>
      </c>
      <c r="D8" s="10" t="s">
        <v>33</v>
      </c>
      <c r="E8" s="10" t="s">
        <v>9</v>
      </c>
      <c r="F8" s="12">
        <f>+BOQ!D23</f>
        <v>100</v>
      </c>
      <c r="G8" s="14"/>
      <c r="H8" s="14"/>
      <c r="I8" s="13"/>
    </row>
    <row r="9" spans="1:10" ht="409.5">
      <c r="B9" s="8">
        <v>21</v>
      </c>
      <c r="C9" s="9" t="s">
        <v>138</v>
      </c>
      <c r="D9" s="8" t="s">
        <v>34</v>
      </c>
      <c r="E9" s="8" t="s">
        <v>9</v>
      </c>
      <c r="F9" s="12">
        <v>0</v>
      </c>
      <c r="G9" s="14"/>
      <c r="H9" s="14"/>
      <c r="I9" s="13"/>
    </row>
    <row r="10" spans="1:10" ht="409.5">
      <c r="B10" s="11">
        <v>23</v>
      </c>
      <c r="C10" s="9" t="s">
        <v>139</v>
      </c>
      <c r="D10" s="10" t="s">
        <v>36</v>
      </c>
      <c r="E10" s="11" t="s">
        <v>22</v>
      </c>
      <c r="F10" s="12">
        <v>0</v>
      </c>
      <c r="G10" s="11"/>
      <c r="H10" s="11"/>
      <c r="I10" s="13"/>
    </row>
    <row r="11" spans="1:10" ht="137.5">
      <c r="B11" s="11">
        <v>24</v>
      </c>
      <c r="C11" s="9" t="s">
        <v>296</v>
      </c>
      <c r="D11" s="10" t="s">
        <v>40</v>
      </c>
      <c r="E11" s="11" t="s">
        <v>9</v>
      </c>
      <c r="F11" s="12">
        <f>+BOQ!D30</f>
        <v>255.20000000000002</v>
      </c>
      <c r="G11" s="11"/>
      <c r="H11" s="11"/>
      <c r="I11" s="13"/>
    </row>
    <row r="12" spans="1:10" s="20" customFormat="1">
      <c r="B12" s="15"/>
      <c r="C12" s="9"/>
      <c r="D12" s="16" t="s">
        <v>72</v>
      </c>
      <c r="E12" s="17"/>
      <c r="F12" s="12">
        <f>+BOQ!D54</f>
        <v>0</v>
      </c>
      <c r="G12" s="18"/>
      <c r="H12" s="18"/>
      <c r="I12" s="19"/>
    </row>
    <row r="13" spans="1:10" s="20" customFormat="1">
      <c r="B13" s="15"/>
      <c r="C13" s="145"/>
      <c r="D13" s="16" t="s">
        <v>73</v>
      </c>
      <c r="E13" s="17"/>
      <c r="F13" s="12">
        <f>+BOQ!D55</f>
        <v>0</v>
      </c>
      <c r="G13" s="18"/>
      <c r="H13" s="18"/>
      <c r="I13" s="19"/>
    </row>
    <row r="14" spans="1:10" s="20" customFormat="1">
      <c r="B14" s="15"/>
      <c r="C14" s="145"/>
      <c r="D14" s="16" t="s">
        <v>74</v>
      </c>
      <c r="E14" s="17"/>
      <c r="F14" s="15"/>
      <c r="G14" s="18"/>
      <c r="H14" s="18"/>
      <c r="I14" s="19"/>
    </row>
    <row r="16" spans="1:10" s="106" customFormat="1">
      <c r="A16" s="110" t="s">
        <v>293</v>
      </c>
      <c r="B16" s="110"/>
      <c r="C16" s="110"/>
      <c r="D16" s="110"/>
      <c r="E16" s="110"/>
      <c r="F16" s="110"/>
      <c r="G16" s="103"/>
      <c r="H16" s="100"/>
      <c r="I16" s="103"/>
      <c r="J16" s="103"/>
    </row>
    <row r="17" spans="1:10" s="106" customFormat="1">
      <c r="A17" s="108"/>
      <c r="B17" s="107"/>
      <c r="C17" s="109"/>
      <c r="D17" s="107"/>
      <c r="E17" s="107"/>
      <c r="F17" s="3"/>
      <c r="G17" s="104"/>
      <c r="H17" s="101"/>
    </row>
    <row r="18" spans="1:10" s="106" customFormat="1" ht="23">
      <c r="A18" s="111" t="s">
        <v>294</v>
      </c>
      <c r="B18" s="111"/>
      <c r="C18" s="111"/>
      <c r="D18" s="111"/>
      <c r="E18" s="111"/>
      <c r="F18" s="111"/>
      <c r="G18" s="105"/>
      <c r="H18" s="102"/>
      <c r="I18" s="105"/>
      <c r="J18" s="105"/>
    </row>
    <row r="19" spans="1:10" s="106" customFormat="1" ht="23">
      <c r="A19" s="111"/>
      <c r="B19" s="111"/>
      <c r="C19" s="111"/>
      <c r="D19" s="111"/>
      <c r="E19" s="111"/>
      <c r="F19" s="111"/>
      <c r="G19" s="105"/>
      <c r="H19" s="102"/>
      <c r="I19" s="105"/>
      <c r="J19" s="105"/>
    </row>
    <row r="20" spans="1:10" s="106" customFormat="1" ht="23">
      <c r="A20" s="111"/>
      <c r="B20" s="111"/>
      <c r="C20" s="111"/>
      <c r="D20" s="111"/>
      <c r="E20" s="111"/>
      <c r="F20" s="111"/>
      <c r="G20" s="105"/>
      <c r="H20" s="102"/>
      <c r="I20" s="105"/>
      <c r="J20" s="105"/>
    </row>
  </sheetData>
  <autoFilter ref="B4:I14" xr:uid="{197D4842-8CD4-46D6-BD6D-441D9631BF8A}">
    <filterColumn colId="7">
      <filters>
        <filter val="₹ 1,20,000.00"/>
        <filter val="₹ 10,560.00"/>
        <filter val="₹ 31,08,000.00"/>
        <filter val="₹ 33,60,388.00"/>
        <filter val="₹ 39,65,257.84"/>
        <filter val="₹ 6,04,869.84"/>
        <filter val="₹ 60,580.00"/>
        <filter val="₹ 61,248.00"/>
      </filters>
    </filterColumn>
  </autoFilter>
  <mergeCells count="3">
    <mergeCell ref="A16:F16"/>
    <mergeCell ref="A18:F20"/>
    <mergeCell ref="B3:G3"/>
  </mergeCells>
  <pageMargins left="0.70866141732283472" right="0.70866141732283472" top="0.74803149606299213" bottom="0.74803149606299213" header="0.31496062992125984" footer="0.31496062992125984"/>
  <pageSetup scale="39" fitToHeight="1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28D0-2454-47D3-8E3C-0E05DCCA8CC8}">
  <sheetPr>
    <tabColor rgb="FFFFFF00"/>
  </sheetPr>
  <dimension ref="A2:AD112"/>
  <sheetViews>
    <sheetView zoomScale="74"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c r="F3" s="29">
        <f>1*7</f>
        <v>7</v>
      </c>
    </row>
    <row r="4" spans="2:11" ht="21" customHeight="1">
      <c r="B4" s="30" t="s">
        <v>87</v>
      </c>
      <c r="C4" s="38" t="s">
        <v>215</v>
      </c>
    </row>
    <row r="5" spans="2:11" ht="21" customHeight="1">
      <c r="B5" s="30" t="s">
        <v>88</v>
      </c>
      <c r="C5" s="31" t="s">
        <v>265</v>
      </c>
    </row>
    <row r="6" spans="2:11" ht="21" customHeight="1">
      <c r="B6" s="30" t="s">
        <v>89</v>
      </c>
      <c r="C6" s="31"/>
    </row>
    <row r="7" spans="2:11" ht="21" customHeight="1">
      <c r="B7" s="30" t="s">
        <v>90</v>
      </c>
      <c r="C7" s="31">
        <v>1</v>
      </c>
    </row>
    <row r="8" spans="2:11" ht="21" customHeight="1">
      <c r="B8" s="30" t="s">
        <v>91</v>
      </c>
      <c r="C8" s="31" t="s">
        <v>217</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14</v>
      </c>
      <c r="H16" s="38"/>
      <c r="I16" s="39"/>
      <c r="J16" s="38"/>
      <c r="K16" s="38" t="s">
        <v>182</v>
      </c>
    </row>
    <row r="17" spans="2:11">
      <c r="B17" s="39" t="s">
        <v>206</v>
      </c>
      <c r="C17" s="38" t="s">
        <v>207</v>
      </c>
      <c r="D17" s="38" t="s">
        <v>193</v>
      </c>
      <c r="E17" s="40"/>
      <c r="F17" s="38">
        <v>1</v>
      </c>
      <c r="G17" s="38">
        <f>+F3+3.5+3.5</f>
        <v>14</v>
      </c>
      <c r="H17" s="40">
        <v>8.5</v>
      </c>
      <c r="I17" s="40">
        <v>0.05</v>
      </c>
      <c r="J17" s="38"/>
      <c r="K17" s="39" t="s">
        <v>194</v>
      </c>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6:D26"/>
    <mergeCell ref="C27:D27"/>
    <mergeCell ref="E9:K9"/>
    <mergeCell ref="B13:B14"/>
    <mergeCell ref="C13:C14"/>
    <mergeCell ref="D13:D14"/>
    <mergeCell ref="E13:E14"/>
    <mergeCell ref="G13:I13"/>
    <mergeCell ref="J13:J14"/>
    <mergeCell ref="K13:K14"/>
    <mergeCell ref="C25:D25"/>
    <mergeCell ref="C39:E39"/>
    <mergeCell ref="F39:G39"/>
    <mergeCell ref="C40:E40"/>
    <mergeCell ref="F40:G40"/>
    <mergeCell ref="B32:J32"/>
    <mergeCell ref="C34:E34"/>
    <mergeCell ref="F34:G34"/>
    <mergeCell ref="C35:E35"/>
    <mergeCell ref="F35:G35"/>
    <mergeCell ref="C36:E36"/>
    <mergeCell ref="F36:G36"/>
    <mergeCell ref="C37:E37"/>
    <mergeCell ref="F37:G37"/>
    <mergeCell ref="C38:E38"/>
    <mergeCell ref="F38:G38"/>
    <mergeCell ref="C44:E44"/>
    <mergeCell ref="F44:G44"/>
    <mergeCell ref="C45:E45"/>
    <mergeCell ref="F45:G45"/>
    <mergeCell ref="C46:E46"/>
    <mergeCell ref="F46:G46"/>
    <mergeCell ref="C41:E41"/>
    <mergeCell ref="F41:G41"/>
    <mergeCell ref="C42:E42"/>
    <mergeCell ref="F42:G42"/>
    <mergeCell ref="C43:E43"/>
    <mergeCell ref="F43:G43"/>
    <mergeCell ref="C50:E50"/>
    <mergeCell ref="F50:G50"/>
    <mergeCell ref="C51:E51"/>
    <mergeCell ref="F51:G51"/>
    <mergeCell ref="C52:E52"/>
    <mergeCell ref="F52:G52"/>
    <mergeCell ref="C47:E47"/>
    <mergeCell ref="F47:G47"/>
    <mergeCell ref="C48:E48"/>
    <mergeCell ref="F48:G48"/>
    <mergeCell ref="C49:E49"/>
    <mergeCell ref="F49:G49"/>
    <mergeCell ref="C56:E56"/>
    <mergeCell ref="F56:G56"/>
    <mergeCell ref="C57:E57"/>
    <mergeCell ref="F57:G57"/>
    <mergeCell ref="C58:E58"/>
    <mergeCell ref="F58:G58"/>
    <mergeCell ref="C53:E53"/>
    <mergeCell ref="F53:G53"/>
    <mergeCell ref="C54:E54"/>
    <mergeCell ref="F54:G54"/>
    <mergeCell ref="C55:E55"/>
    <mergeCell ref="F55:G55"/>
    <mergeCell ref="C62:E62"/>
    <mergeCell ref="F62:G62"/>
    <mergeCell ref="C63:E63"/>
    <mergeCell ref="F63:G63"/>
    <mergeCell ref="C64:E64"/>
    <mergeCell ref="F64:G64"/>
    <mergeCell ref="C59:E59"/>
    <mergeCell ref="F59:G59"/>
    <mergeCell ref="C60:E60"/>
    <mergeCell ref="F60:G60"/>
    <mergeCell ref="C61:E61"/>
    <mergeCell ref="F61:G61"/>
    <mergeCell ref="C68:E68"/>
    <mergeCell ref="F68:G68"/>
    <mergeCell ref="C69:E69"/>
    <mergeCell ref="F69:G69"/>
    <mergeCell ref="C70:E70"/>
    <mergeCell ref="F70:G70"/>
    <mergeCell ref="C65:E65"/>
    <mergeCell ref="F65:G65"/>
    <mergeCell ref="C66:E66"/>
    <mergeCell ref="F66:G66"/>
    <mergeCell ref="C67:E67"/>
    <mergeCell ref="F67:G67"/>
    <mergeCell ref="C74:E74"/>
    <mergeCell ref="F74:G74"/>
    <mergeCell ref="C75:E75"/>
    <mergeCell ref="F75:G75"/>
    <mergeCell ref="C76:E76"/>
    <mergeCell ref="F76:G76"/>
    <mergeCell ref="C71:E71"/>
    <mergeCell ref="F71:G71"/>
    <mergeCell ref="C72:E72"/>
    <mergeCell ref="F72:G72"/>
    <mergeCell ref="C73:E73"/>
    <mergeCell ref="F73:G73"/>
    <mergeCell ref="C80:E80"/>
    <mergeCell ref="F80:G80"/>
    <mergeCell ref="C81:E81"/>
    <mergeCell ref="F81:G81"/>
    <mergeCell ref="C82:E82"/>
    <mergeCell ref="F82:G82"/>
    <mergeCell ref="B85:D85"/>
    <mergeCell ref="C77:E77"/>
    <mergeCell ref="F77:G77"/>
    <mergeCell ref="C78:E78"/>
    <mergeCell ref="F78:G78"/>
    <mergeCell ref="C79:E79"/>
    <mergeCell ref="F79:G79"/>
    <mergeCell ref="B90:D90"/>
    <mergeCell ref="B94:D94"/>
    <mergeCell ref="B95:D95"/>
    <mergeCell ref="B88:E88"/>
    <mergeCell ref="B89:D89"/>
    <mergeCell ref="B93:D93"/>
    <mergeCell ref="C83:E83"/>
    <mergeCell ref="F83:G83"/>
    <mergeCell ref="C84:E84"/>
    <mergeCell ref="F84:G84"/>
    <mergeCell ref="B96:D96"/>
    <mergeCell ref="B97:D97"/>
    <mergeCell ref="B103:E103"/>
    <mergeCell ref="G105:I105"/>
    <mergeCell ref="B108:D108"/>
    <mergeCell ref="G109:I109"/>
    <mergeCell ref="B104:D104"/>
    <mergeCell ref="B105:D105"/>
    <mergeCell ref="B106:D106"/>
    <mergeCell ref="B109:D109"/>
    <mergeCell ref="B98:D98"/>
    <mergeCell ref="B99:D99"/>
    <mergeCell ref="B100:D100"/>
    <mergeCell ref="B101:D10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ADCAD-5C24-4D1D-A161-91B8AFEE2C66}">
  <sheetPr>
    <tabColor rgb="FFFFFF00"/>
  </sheetPr>
  <dimension ref="A2:AD112"/>
  <sheetViews>
    <sheetView zoomScale="67"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218</v>
      </c>
      <c r="F3" s="29">
        <f>2*6.8+1*7.3</f>
        <v>20.9</v>
      </c>
    </row>
    <row r="4" spans="2:11" ht="21" customHeight="1">
      <c r="B4" s="30" t="s">
        <v>87</v>
      </c>
      <c r="C4" s="38" t="s">
        <v>174</v>
      </c>
    </row>
    <row r="5" spans="2:11" ht="21" customHeight="1">
      <c r="B5" s="30" t="s">
        <v>88</v>
      </c>
      <c r="C5" s="31" t="s">
        <v>266</v>
      </c>
    </row>
    <row r="6" spans="2:11" ht="21" customHeight="1">
      <c r="B6" s="30" t="s">
        <v>89</v>
      </c>
      <c r="C6" s="31"/>
    </row>
    <row r="7" spans="2:11" ht="21" customHeight="1">
      <c r="B7" s="30" t="s">
        <v>90</v>
      </c>
      <c r="C7" s="31">
        <v>3</v>
      </c>
    </row>
    <row r="8" spans="2:11" ht="21" customHeight="1">
      <c r="B8" s="30" t="s">
        <v>91</v>
      </c>
      <c r="C8" s="31" t="s">
        <v>212</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38"/>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C27:D27"/>
    <mergeCell ref="E9:K9"/>
    <mergeCell ref="B13:B14"/>
    <mergeCell ref="C13:C14"/>
    <mergeCell ref="D13:D14"/>
    <mergeCell ref="E13:E14"/>
    <mergeCell ref="G13:I13"/>
    <mergeCell ref="J13:J14"/>
    <mergeCell ref="K13:K14"/>
    <mergeCell ref="C38:E38"/>
    <mergeCell ref="F38:G38"/>
    <mergeCell ref="C39:E39"/>
    <mergeCell ref="F39:G39"/>
    <mergeCell ref="B32:J32"/>
    <mergeCell ref="C34:E34"/>
    <mergeCell ref="F34:G34"/>
    <mergeCell ref="C35:E35"/>
    <mergeCell ref="F35:G35"/>
    <mergeCell ref="C36:E36"/>
    <mergeCell ref="F36:G36"/>
    <mergeCell ref="C37:E37"/>
    <mergeCell ref="F37:G37"/>
    <mergeCell ref="C43:E43"/>
    <mergeCell ref="F43:G43"/>
    <mergeCell ref="C44:E44"/>
    <mergeCell ref="F44:G44"/>
    <mergeCell ref="C45:E45"/>
    <mergeCell ref="F45:G45"/>
    <mergeCell ref="C40:E40"/>
    <mergeCell ref="F40:G40"/>
    <mergeCell ref="C41:E41"/>
    <mergeCell ref="F41:G41"/>
    <mergeCell ref="C42:E42"/>
    <mergeCell ref="F42:G42"/>
    <mergeCell ref="C49:E49"/>
    <mergeCell ref="F49:G49"/>
    <mergeCell ref="C50:E50"/>
    <mergeCell ref="F50:G50"/>
    <mergeCell ref="C51:E51"/>
    <mergeCell ref="F51:G51"/>
    <mergeCell ref="C46:E46"/>
    <mergeCell ref="F46:G46"/>
    <mergeCell ref="C47:E47"/>
    <mergeCell ref="F47:G47"/>
    <mergeCell ref="C48:E48"/>
    <mergeCell ref="F48:G48"/>
    <mergeCell ref="C55:E55"/>
    <mergeCell ref="F55:G55"/>
    <mergeCell ref="C56:E56"/>
    <mergeCell ref="F56:G56"/>
    <mergeCell ref="C57:E57"/>
    <mergeCell ref="F57:G57"/>
    <mergeCell ref="C52:E52"/>
    <mergeCell ref="F52:G52"/>
    <mergeCell ref="C53:E53"/>
    <mergeCell ref="F53:G53"/>
    <mergeCell ref="C54:E54"/>
    <mergeCell ref="F54:G54"/>
    <mergeCell ref="C61:E61"/>
    <mergeCell ref="F61:G61"/>
    <mergeCell ref="C62:E62"/>
    <mergeCell ref="F62:G62"/>
    <mergeCell ref="C63:E63"/>
    <mergeCell ref="F63:G63"/>
    <mergeCell ref="C58:E58"/>
    <mergeCell ref="F58:G58"/>
    <mergeCell ref="C59:E59"/>
    <mergeCell ref="F59:G59"/>
    <mergeCell ref="C60:E60"/>
    <mergeCell ref="F60:G60"/>
    <mergeCell ref="C67:E67"/>
    <mergeCell ref="F67:G67"/>
    <mergeCell ref="C68:E68"/>
    <mergeCell ref="F68:G68"/>
    <mergeCell ref="C69:E69"/>
    <mergeCell ref="F69:G69"/>
    <mergeCell ref="C64:E64"/>
    <mergeCell ref="F64:G64"/>
    <mergeCell ref="C65:E65"/>
    <mergeCell ref="F65:G65"/>
    <mergeCell ref="C66:E66"/>
    <mergeCell ref="F66:G66"/>
    <mergeCell ref="C73:E73"/>
    <mergeCell ref="F73:G73"/>
    <mergeCell ref="C74:E74"/>
    <mergeCell ref="F74:G74"/>
    <mergeCell ref="C75:E75"/>
    <mergeCell ref="F75:G75"/>
    <mergeCell ref="C70:E70"/>
    <mergeCell ref="F70:G70"/>
    <mergeCell ref="C71:E71"/>
    <mergeCell ref="F71:G71"/>
    <mergeCell ref="C72:E72"/>
    <mergeCell ref="F72:G72"/>
    <mergeCell ref="C79:E79"/>
    <mergeCell ref="F79:G79"/>
    <mergeCell ref="C80:E80"/>
    <mergeCell ref="F80:G80"/>
    <mergeCell ref="C81:E81"/>
    <mergeCell ref="F81:G81"/>
    <mergeCell ref="C76:E76"/>
    <mergeCell ref="F76:G76"/>
    <mergeCell ref="C77:E77"/>
    <mergeCell ref="F77:G77"/>
    <mergeCell ref="C78:E78"/>
    <mergeCell ref="F78:G78"/>
    <mergeCell ref="B89:D89"/>
    <mergeCell ref="B93:D93"/>
    <mergeCell ref="B94:D94"/>
    <mergeCell ref="B85:D85"/>
    <mergeCell ref="B88:E88"/>
    <mergeCell ref="B90:D90"/>
    <mergeCell ref="C82:E82"/>
    <mergeCell ref="F82:G82"/>
    <mergeCell ref="C83:E83"/>
    <mergeCell ref="F83:G83"/>
    <mergeCell ref="C84:E84"/>
    <mergeCell ref="F84:G84"/>
    <mergeCell ref="B95:D95"/>
    <mergeCell ref="B96:D96"/>
    <mergeCell ref="B103:E103"/>
    <mergeCell ref="G105:I105"/>
    <mergeCell ref="B106:D106"/>
    <mergeCell ref="G109:I109"/>
    <mergeCell ref="B104:D104"/>
    <mergeCell ref="B105:D105"/>
    <mergeCell ref="B108:D108"/>
    <mergeCell ref="B109:D109"/>
    <mergeCell ref="B97:D97"/>
    <mergeCell ref="B98:D98"/>
    <mergeCell ref="B99:D99"/>
    <mergeCell ref="B100:D100"/>
    <mergeCell ref="B101:D10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4057B-49AB-4FE6-B7C6-A2E262997571}">
  <sheetPr>
    <tabColor rgb="FFFFFF00"/>
  </sheetPr>
  <dimension ref="A2:AD112"/>
  <sheetViews>
    <sheetView zoomScale="58"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218</v>
      </c>
      <c r="F3" s="29">
        <f>2*6.8+1*7.3</f>
        <v>20.9</v>
      </c>
    </row>
    <row r="4" spans="2:11" ht="21" customHeight="1">
      <c r="B4" s="30" t="s">
        <v>87</v>
      </c>
      <c r="C4" s="38" t="s">
        <v>174</v>
      </c>
    </row>
    <row r="5" spans="2:11" ht="21" customHeight="1">
      <c r="B5" s="30" t="s">
        <v>88</v>
      </c>
      <c r="C5" s="31" t="s">
        <v>267</v>
      </c>
    </row>
    <row r="6" spans="2:11" ht="21" customHeight="1">
      <c r="B6" s="30" t="s">
        <v>89</v>
      </c>
      <c r="C6" s="31"/>
    </row>
    <row r="7" spans="2:11" ht="21" customHeight="1">
      <c r="B7" s="30" t="s">
        <v>90</v>
      </c>
      <c r="C7" s="31">
        <v>3</v>
      </c>
    </row>
    <row r="8" spans="2:11" ht="21" customHeight="1">
      <c r="B8" s="30" t="s">
        <v>91</v>
      </c>
      <c r="C8" s="31" t="s">
        <v>212</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38"/>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DEB3-FBEC-4964-BEB9-137F6C32469F}">
  <sheetPr>
    <tabColor rgb="FFFFFF00"/>
  </sheetPr>
  <dimension ref="A2:AD106"/>
  <sheetViews>
    <sheetView zoomScale="82"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219</v>
      </c>
      <c r="F3" s="29">
        <f>1*19</f>
        <v>19</v>
      </c>
    </row>
    <row r="4" spans="2:11" ht="21" customHeight="1">
      <c r="B4" s="30" t="s">
        <v>87</v>
      </c>
      <c r="C4" s="38" t="s">
        <v>174</v>
      </c>
    </row>
    <row r="5" spans="2:11" ht="21" customHeight="1">
      <c r="B5" s="30" t="s">
        <v>88</v>
      </c>
      <c r="C5" s="31" t="s">
        <v>268</v>
      </c>
    </row>
    <row r="6" spans="2:11" ht="21" customHeight="1">
      <c r="B6" s="30" t="s">
        <v>89</v>
      </c>
      <c r="C6" s="31"/>
    </row>
    <row r="7" spans="2:11" ht="21" customHeight="1">
      <c r="B7" s="30" t="s">
        <v>90</v>
      </c>
      <c r="C7" s="31">
        <v>1</v>
      </c>
    </row>
    <row r="8" spans="2:11" ht="21" customHeight="1">
      <c r="B8" s="30" t="s">
        <v>91</v>
      </c>
      <c r="C8" s="31" t="s">
        <v>203</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26</v>
      </c>
      <c r="H16" s="38"/>
      <c r="I16" s="39"/>
      <c r="J16" s="38"/>
      <c r="K16" s="38" t="s">
        <v>182</v>
      </c>
    </row>
    <row r="17" spans="2:11">
      <c r="B17" s="39" t="s">
        <v>30</v>
      </c>
      <c r="C17" s="38" t="s">
        <v>195</v>
      </c>
      <c r="D17" s="38" t="s">
        <v>193</v>
      </c>
      <c r="E17" s="40"/>
      <c r="F17" s="38">
        <v>2</v>
      </c>
      <c r="G17" s="38">
        <v>12.5</v>
      </c>
      <c r="H17" s="40"/>
      <c r="I17" s="40"/>
      <c r="J17" s="38"/>
      <c r="K17" s="39" t="s">
        <v>194</v>
      </c>
    </row>
    <row r="18" spans="2:11">
      <c r="B18" s="39" t="s">
        <v>185</v>
      </c>
      <c r="C18" s="38" t="s">
        <v>220</v>
      </c>
      <c r="D18" s="38" t="s">
        <v>193</v>
      </c>
      <c r="E18" s="40"/>
      <c r="F18" s="38">
        <v>2</v>
      </c>
      <c r="G18" s="38">
        <v>3.5</v>
      </c>
      <c r="H18" s="40">
        <v>12.5</v>
      </c>
      <c r="I18" s="40"/>
      <c r="J18" s="38"/>
      <c r="K18" s="39" t="s">
        <v>79</v>
      </c>
    </row>
    <row r="19" spans="2:11" ht="22.5" customHeight="1">
      <c r="B19" s="41" t="s">
        <v>107</v>
      </c>
      <c r="C19" s="31"/>
      <c r="D19" s="31"/>
      <c r="E19" s="42"/>
      <c r="F19" s="42"/>
      <c r="G19" s="43"/>
      <c r="H19" s="40"/>
      <c r="I19" s="36"/>
      <c r="J19" s="44"/>
      <c r="K19" s="39"/>
    </row>
    <row r="20" spans="2:11" ht="22.5" customHeight="1">
      <c r="B20" s="41"/>
      <c r="C20" s="42" t="s">
        <v>178</v>
      </c>
      <c r="D20" s="37"/>
      <c r="E20" s="42"/>
      <c r="F20" s="42"/>
      <c r="G20" s="43"/>
      <c r="H20" s="40"/>
      <c r="I20" s="31" t="s">
        <v>13</v>
      </c>
      <c r="J20" s="44">
        <f>+J16</f>
        <v>0</v>
      </c>
      <c r="K20" s="39"/>
    </row>
    <row r="21" spans="2:11" ht="22.5" customHeight="1">
      <c r="B21" s="41"/>
      <c r="C21" s="86" t="s">
        <v>30</v>
      </c>
      <c r="D21" s="39"/>
      <c r="E21" s="37"/>
      <c r="F21" s="37"/>
      <c r="G21" s="38"/>
      <c r="H21" s="38"/>
      <c r="I21" s="31" t="s">
        <v>60</v>
      </c>
      <c r="J21" s="44">
        <f>+J17</f>
        <v>0</v>
      </c>
      <c r="K21" s="39"/>
    </row>
    <row r="22" spans="2:11" ht="22.5" customHeight="1">
      <c r="B22" s="41"/>
      <c r="C22" s="86" t="s">
        <v>185</v>
      </c>
      <c r="D22" s="39"/>
      <c r="E22" s="37"/>
      <c r="F22" s="37"/>
      <c r="G22" s="38"/>
      <c r="H22" s="38"/>
      <c r="I22" s="31" t="s">
        <v>13</v>
      </c>
      <c r="J22" s="44">
        <f>+J18</f>
        <v>0</v>
      </c>
      <c r="K22" s="39"/>
    </row>
    <row r="23" spans="2:11" ht="22.5" customHeight="1">
      <c r="B23" s="41"/>
      <c r="C23" s="115"/>
      <c r="D23" s="115"/>
      <c r="E23" s="37"/>
      <c r="F23" s="37"/>
      <c r="G23" s="38"/>
      <c r="H23" s="38"/>
      <c r="I23" s="31"/>
      <c r="J23" s="44"/>
      <c r="K23" s="39"/>
    </row>
    <row r="24" spans="2:11" ht="22.5" customHeight="1">
      <c r="B24" s="41"/>
      <c r="C24" s="130"/>
      <c r="D24" s="130"/>
      <c r="E24" s="37"/>
      <c r="F24" s="37"/>
      <c r="G24" s="38"/>
      <c r="H24" s="38"/>
      <c r="I24" s="31"/>
      <c r="J24" s="44"/>
      <c r="K24" s="39"/>
    </row>
    <row r="25" spans="2:11" ht="22.5" customHeight="1">
      <c r="B25" s="39"/>
      <c r="C25" s="116"/>
      <c r="D25" s="116"/>
      <c r="E25" s="40"/>
      <c r="F25" s="40"/>
      <c r="G25" s="40"/>
      <c r="H25" s="40"/>
      <c r="I25" s="40"/>
      <c r="J25" s="44"/>
      <c r="K25" s="39"/>
    </row>
    <row r="26" spans="2:11" ht="21.65" customHeight="1">
      <c r="B26" s="39"/>
      <c r="C26" s="40"/>
      <c r="D26" s="40"/>
      <c r="E26" s="40"/>
      <c r="F26" s="40"/>
      <c r="G26" s="40"/>
      <c r="H26" s="40"/>
      <c r="I26" s="40"/>
      <c r="J26" s="44"/>
      <c r="K26" s="45"/>
    </row>
    <row r="27" spans="2:11" ht="21.65" customHeight="1">
      <c r="B27" s="37"/>
      <c r="C27" s="40"/>
      <c r="D27" s="40"/>
      <c r="E27" s="40"/>
      <c r="F27" s="40"/>
      <c r="G27" s="40"/>
      <c r="H27" s="40"/>
      <c r="I27" s="40"/>
      <c r="J27" s="44"/>
      <c r="K27" s="45"/>
    </row>
    <row r="28" spans="2:11">
      <c r="B28" s="37"/>
      <c r="C28" s="37"/>
      <c r="D28" s="37"/>
      <c r="E28" s="37"/>
      <c r="F28" s="37"/>
      <c r="G28" s="40"/>
      <c r="H28" s="40"/>
      <c r="I28" s="40"/>
      <c r="J28" s="45"/>
      <c r="K28" s="39"/>
    </row>
    <row r="29" spans="2:11">
      <c r="B29" s="39"/>
      <c r="C29" s="38"/>
      <c r="D29" s="38"/>
      <c r="E29" s="40"/>
      <c r="F29" s="40"/>
      <c r="G29" s="40"/>
      <c r="H29" s="40"/>
      <c r="I29" s="40"/>
      <c r="J29" s="40"/>
      <c r="K29" s="39"/>
    </row>
    <row r="30" spans="2:11" ht="23">
      <c r="B30" s="132" t="s">
        <v>108</v>
      </c>
      <c r="C30" s="132"/>
      <c r="D30" s="132"/>
      <c r="E30" s="132"/>
      <c r="F30" s="132"/>
      <c r="G30" s="132"/>
      <c r="H30" s="132"/>
      <c r="I30" s="132"/>
      <c r="J30" s="132"/>
      <c r="K30" s="39"/>
    </row>
    <row r="31" spans="2:11">
      <c r="B31" s="38"/>
      <c r="C31" s="38"/>
      <c r="D31" s="38"/>
      <c r="E31" s="40"/>
      <c r="F31" s="40"/>
      <c r="G31" s="40"/>
      <c r="H31" s="40"/>
      <c r="I31" s="40"/>
      <c r="J31" s="40"/>
      <c r="K31" s="39"/>
    </row>
    <row r="32" spans="2:11" s="47" customFormat="1" ht="29.15" customHeight="1">
      <c r="B32" s="42" t="s">
        <v>0</v>
      </c>
      <c r="C32" s="131" t="s">
        <v>1</v>
      </c>
      <c r="D32" s="131"/>
      <c r="E32" s="131"/>
      <c r="F32" s="131" t="s">
        <v>2</v>
      </c>
      <c r="G32" s="131"/>
      <c r="H32" s="31" t="s">
        <v>3</v>
      </c>
      <c r="I32" s="31" t="s">
        <v>4</v>
      </c>
      <c r="J32" s="31" t="s">
        <v>109</v>
      </c>
      <c r="K32" s="31" t="s">
        <v>110</v>
      </c>
    </row>
    <row r="33" spans="2:11" s="47" customFormat="1" ht="162" customHeight="1">
      <c r="B33" s="48">
        <v>1</v>
      </c>
      <c r="C33" s="123" t="s">
        <v>141</v>
      </c>
      <c r="D33" s="123"/>
      <c r="E33" s="123"/>
      <c r="F33" s="124" t="s">
        <v>7</v>
      </c>
      <c r="G33" s="124"/>
      <c r="H33" s="49" t="s">
        <v>111</v>
      </c>
      <c r="I33" s="50">
        <v>1</v>
      </c>
      <c r="J33" s="51"/>
      <c r="K33" s="48"/>
    </row>
    <row r="34" spans="2:11" s="47" customFormat="1" ht="209.5" customHeight="1">
      <c r="B34" s="48">
        <v>2</v>
      </c>
      <c r="C34" s="123" t="s">
        <v>142</v>
      </c>
      <c r="D34" s="123"/>
      <c r="E34" s="123"/>
      <c r="F34" s="124" t="s">
        <v>8</v>
      </c>
      <c r="G34" s="124"/>
      <c r="H34" s="48" t="s">
        <v>9</v>
      </c>
      <c r="I34" s="48"/>
      <c r="J34" s="51"/>
      <c r="K34" s="48"/>
    </row>
    <row r="35" spans="2:11" s="47" customFormat="1" ht="236.5" customHeight="1">
      <c r="B35" s="48">
        <v>3</v>
      </c>
      <c r="C35" s="123" t="s">
        <v>143</v>
      </c>
      <c r="D35" s="123"/>
      <c r="E35" s="123"/>
      <c r="F35" s="124" t="s">
        <v>10</v>
      </c>
      <c r="G35" s="124"/>
      <c r="H35" s="48" t="s">
        <v>11</v>
      </c>
      <c r="I35" s="48"/>
      <c r="J35" s="51"/>
      <c r="K35" s="48"/>
    </row>
    <row r="36" spans="2:11" s="47" customFormat="1" ht="195" customHeight="1">
      <c r="B36" s="48">
        <v>4</v>
      </c>
      <c r="C36" s="123" t="s">
        <v>144</v>
      </c>
      <c r="D36" s="123"/>
      <c r="E36" s="123"/>
      <c r="F36" s="124" t="s">
        <v>12</v>
      </c>
      <c r="G36" s="124"/>
      <c r="H36" s="48" t="s">
        <v>13</v>
      </c>
      <c r="I36" s="48"/>
      <c r="J36" s="51"/>
      <c r="K36" s="48"/>
    </row>
    <row r="37" spans="2:11" s="47" customFormat="1" ht="88.4" customHeight="1">
      <c r="B37" s="48">
        <v>5</v>
      </c>
      <c r="C37" s="123" t="s">
        <v>145</v>
      </c>
      <c r="D37" s="123"/>
      <c r="E37" s="123"/>
      <c r="F37" s="124" t="s">
        <v>14</v>
      </c>
      <c r="G37" s="124"/>
      <c r="H37" s="48" t="s">
        <v>9</v>
      </c>
      <c r="I37" s="50">
        <f>+J95</f>
        <v>0</v>
      </c>
      <c r="J37" s="51"/>
      <c r="K37" s="48"/>
    </row>
    <row r="38" spans="2:11" s="47" customFormat="1" ht="272.5" customHeight="1">
      <c r="B38" s="48">
        <v>6</v>
      </c>
      <c r="C38" s="123" t="s">
        <v>146</v>
      </c>
      <c r="D38" s="123"/>
      <c r="E38" s="123"/>
      <c r="F38" s="124" t="s">
        <v>15</v>
      </c>
      <c r="G38" s="124"/>
      <c r="H38" s="49" t="s">
        <v>16</v>
      </c>
      <c r="I38" s="50"/>
      <c r="J38" s="51"/>
      <c r="K38" s="48"/>
    </row>
    <row r="39" spans="2:11" s="47" customFormat="1" ht="192" customHeight="1">
      <c r="B39" s="48">
        <v>7</v>
      </c>
      <c r="C39" s="123" t="s">
        <v>147</v>
      </c>
      <c r="D39" s="123"/>
      <c r="E39" s="123"/>
      <c r="F39" s="124" t="s">
        <v>17</v>
      </c>
      <c r="G39" s="124"/>
      <c r="H39" s="49" t="s">
        <v>18</v>
      </c>
      <c r="I39" s="48"/>
      <c r="J39" s="51"/>
      <c r="K39" s="48"/>
    </row>
    <row r="40" spans="2:11" s="47" customFormat="1" ht="232.75" customHeight="1">
      <c r="B40" s="48">
        <v>8</v>
      </c>
      <c r="C40" s="123" t="s">
        <v>148</v>
      </c>
      <c r="D40" s="123"/>
      <c r="E40" s="123"/>
      <c r="F40" s="124" t="s">
        <v>140</v>
      </c>
      <c r="G40" s="124"/>
      <c r="H40" s="49" t="s">
        <v>20</v>
      </c>
      <c r="I40" s="48"/>
      <c r="J40" s="51"/>
      <c r="K40" s="48"/>
    </row>
    <row r="41" spans="2:11" s="47" customFormat="1" ht="292.5" customHeight="1">
      <c r="B41" s="48">
        <v>9</v>
      </c>
      <c r="C41" s="123" t="s">
        <v>149</v>
      </c>
      <c r="D41" s="123"/>
      <c r="E41" s="123"/>
      <c r="F41" s="124" t="s">
        <v>21</v>
      </c>
      <c r="G41" s="124"/>
      <c r="H41" s="49" t="s">
        <v>22</v>
      </c>
      <c r="I41" s="48"/>
      <c r="J41" s="51"/>
      <c r="K41" s="48"/>
    </row>
    <row r="42" spans="2:11" s="47" customFormat="1" ht="262.64999999999998" customHeight="1">
      <c r="B42" s="48">
        <v>10</v>
      </c>
      <c r="C42" s="123" t="s">
        <v>150</v>
      </c>
      <c r="D42" s="123"/>
      <c r="E42" s="123"/>
      <c r="F42" s="124" t="s">
        <v>23</v>
      </c>
      <c r="G42" s="124"/>
      <c r="H42" s="49" t="s">
        <v>22</v>
      </c>
      <c r="I42" s="48"/>
      <c r="J42" s="51"/>
      <c r="K42" s="48"/>
    </row>
    <row r="43" spans="2:11" s="47" customFormat="1" ht="249" customHeight="1">
      <c r="B43" s="48">
        <v>11</v>
      </c>
      <c r="C43" s="123" t="s">
        <v>151</v>
      </c>
      <c r="D43" s="123"/>
      <c r="E43" s="123"/>
      <c r="F43" s="124" t="s">
        <v>24</v>
      </c>
      <c r="G43" s="124"/>
      <c r="H43" s="49" t="s">
        <v>22</v>
      </c>
      <c r="I43" s="48"/>
      <c r="J43" s="51"/>
      <c r="K43" s="48"/>
    </row>
    <row r="44" spans="2:11" s="47" customFormat="1" ht="145.65" customHeight="1">
      <c r="B44" s="48">
        <v>12</v>
      </c>
      <c r="C44" s="123" t="s">
        <v>152</v>
      </c>
      <c r="D44" s="123"/>
      <c r="E44" s="123"/>
      <c r="F44" s="124" t="s">
        <v>25</v>
      </c>
      <c r="G44" s="124"/>
      <c r="H44" s="49" t="s">
        <v>22</v>
      </c>
      <c r="I44" s="48"/>
      <c r="J44" s="51"/>
      <c r="K44" s="48"/>
    </row>
    <row r="45" spans="2:11" s="47" customFormat="1" ht="282.64999999999998" customHeight="1">
      <c r="B45" s="48">
        <v>13</v>
      </c>
      <c r="C45" s="123" t="s">
        <v>153</v>
      </c>
      <c r="D45" s="123"/>
      <c r="E45" s="123"/>
      <c r="F45" s="124" t="s">
        <v>26</v>
      </c>
      <c r="G45" s="124"/>
      <c r="H45" s="49" t="s">
        <v>22</v>
      </c>
      <c r="I45" s="48"/>
      <c r="J45" s="51"/>
      <c r="K45" s="48"/>
    </row>
    <row r="46" spans="2:11" s="47" customFormat="1" ht="166.75" customHeight="1">
      <c r="B46" s="48">
        <v>14</v>
      </c>
      <c r="C46" s="123" t="s">
        <v>154</v>
      </c>
      <c r="D46" s="123"/>
      <c r="E46" s="123"/>
      <c r="F46" s="124" t="s">
        <v>27</v>
      </c>
      <c r="G46" s="124"/>
      <c r="H46" s="49" t="s">
        <v>22</v>
      </c>
      <c r="I46" s="48"/>
      <c r="J46" s="51"/>
      <c r="K46" s="48"/>
    </row>
    <row r="47" spans="2:11" s="47" customFormat="1" ht="270.64999999999998" customHeight="1">
      <c r="B47" s="48">
        <v>15</v>
      </c>
      <c r="C47" s="123" t="s">
        <v>155</v>
      </c>
      <c r="D47" s="123"/>
      <c r="E47" s="123"/>
      <c r="F47" s="124" t="s">
        <v>28</v>
      </c>
      <c r="G47" s="124"/>
      <c r="H47" s="48" t="s">
        <v>9</v>
      </c>
      <c r="I47" s="48"/>
      <c r="J47" s="51"/>
      <c r="K47" s="48"/>
    </row>
    <row r="48" spans="2:11" s="47" customFormat="1" ht="200.5" customHeight="1">
      <c r="B48" s="48">
        <v>16</v>
      </c>
      <c r="C48" s="123" t="s">
        <v>156</v>
      </c>
      <c r="D48" s="123"/>
      <c r="E48" s="123"/>
      <c r="F48" s="124" t="s">
        <v>29</v>
      </c>
      <c r="G48" s="124"/>
      <c r="H48" s="48"/>
      <c r="I48" s="48"/>
      <c r="J48" s="51"/>
      <c r="K48" s="48"/>
    </row>
    <row r="49" spans="2:11" s="47" customFormat="1" ht="52.75" customHeight="1">
      <c r="B49" s="48">
        <v>17</v>
      </c>
      <c r="C49" s="128" t="s">
        <v>112</v>
      </c>
      <c r="D49" s="128"/>
      <c r="E49" s="128"/>
      <c r="F49" s="124" t="s">
        <v>113</v>
      </c>
      <c r="G49" s="124"/>
      <c r="H49" s="52"/>
      <c r="I49" s="48"/>
      <c r="J49" s="51"/>
      <c r="K49" s="48"/>
    </row>
    <row r="50" spans="2:11" s="47" customFormat="1" ht="87" customHeight="1">
      <c r="B50" s="48">
        <v>18</v>
      </c>
      <c r="C50" s="123" t="s">
        <v>157</v>
      </c>
      <c r="D50" s="123"/>
      <c r="E50" s="123"/>
      <c r="F50" s="124" t="s">
        <v>30</v>
      </c>
      <c r="G50" s="124"/>
      <c r="H50" s="48" t="s">
        <v>9</v>
      </c>
      <c r="I50" s="48"/>
      <c r="J50" s="51"/>
      <c r="K50" s="48"/>
    </row>
    <row r="51" spans="2:11" s="47" customFormat="1" ht="163.4" customHeight="1">
      <c r="B51" s="48">
        <v>19</v>
      </c>
      <c r="C51" s="123" t="s">
        <v>158</v>
      </c>
      <c r="D51" s="123"/>
      <c r="E51" s="123"/>
      <c r="F51" s="124" t="s">
        <v>31</v>
      </c>
      <c r="G51" s="124"/>
      <c r="H51" s="48" t="s">
        <v>9</v>
      </c>
      <c r="I51" s="50"/>
      <c r="J51" s="51"/>
      <c r="K51" s="38"/>
    </row>
    <row r="52" spans="2:11" s="47" customFormat="1" ht="122.4" customHeight="1">
      <c r="B52" s="48">
        <v>20</v>
      </c>
      <c r="C52" s="123" t="s">
        <v>159</v>
      </c>
      <c r="D52" s="123"/>
      <c r="E52" s="123"/>
      <c r="F52" s="124" t="s">
        <v>32</v>
      </c>
      <c r="G52" s="124"/>
      <c r="H52" s="48" t="s">
        <v>9</v>
      </c>
      <c r="I52" s="50">
        <f>+J99</f>
        <v>0</v>
      </c>
      <c r="J52" s="51"/>
      <c r="K52" s="48"/>
    </row>
    <row r="53" spans="2:11" s="47" customFormat="1" ht="103.75" customHeight="1">
      <c r="B53" s="48">
        <v>21</v>
      </c>
      <c r="C53" s="123" t="s">
        <v>160</v>
      </c>
      <c r="D53" s="123"/>
      <c r="E53" s="123"/>
      <c r="F53" s="124" t="s">
        <v>33</v>
      </c>
      <c r="G53" s="124"/>
      <c r="H53" s="48" t="s">
        <v>9</v>
      </c>
      <c r="I53" s="50">
        <v>0</v>
      </c>
      <c r="J53" s="51"/>
      <c r="K53" s="48"/>
    </row>
    <row r="54" spans="2:11" s="47" customFormat="1" ht="214.75" customHeight="1">
      <c r="B54" s="48">
        <v>22</v>
      </c>
      <c r="C54" s="123" t="s">
        <v>161</v>
      </c>
      <c r="D54" s="123"/>
      <c r="E54" s="123"/>
      <c r="F54" s="124" t="s">
        <v>34</v>
      </c>
      <c r="G54" s="124"/>
      <c r="H54" s="48" t="s">
        <v>9</v>
      </c>
      <c r="I54" s="48"/>
      <c r="J54" s="51"/>
      <c r="K54" s="48"/>
    </row>
    <row r="55" spans="2:11" s="47" customFormat="1" ht="32.15" customHeight="1">
      <c r="B55" s="48">
        <v>23</v>
      </c>
      <c r="C55" s="128" t="s">
        <v>114</v>
      </c>
      <c r="D55" s="128"/>
      <c r="E55" s="128"/>
      <c r="F55" s="124"/>
      <c r="G55" s="124"/>
      <c r="H55" s="41"/>
      <c r="I55" s="48"/>
      <c r="J55" s="51"/>
      <c r="K55" s="48"/>
    </row>
    <row r="56" spans="2:11" s="47" customFormat="1" ht="64.400000000000006" customHeight="1">
      <c r="B56" s="48">
        <v>24</v>
      </c>
      <c r="C56" s="123" t="s">
        <v>162</v>
      </c>
      <c r="D56" s="123"/>
      <c r="E56" s="123"/>
      <c r="F56" s="124" t="s">
        <v>35</v>
      </c>
      <c r="G56" s="124"/>
      <c r="H56" s="48"/>
      <c r="I56" s="48"/>
      <c r="J56" s="51"/>
      <c r="K56" s="39"/>
    </row>
    <row r="57" spans="2:11" s="47" customFormat="1" ht="102.65" customHeight="1">
      <c r="B57" s="48">
        <v>25</v>
      </c>
      <c r="C57" s="123" t="s">
        <v>163</v>
      </c>
      <c r="D57" s="123"/>
      <c r="E57" s="123"/>
      <c r="F57" s="124" t="s">
        <v>36</v>
      </c>
      <c r="G57" s="124"/>
      <c r="H57" s="49" t="s">
        <v>22</v>
      </c>
      <c r="I57" s="50"/>
      <c r="J57" s="51"/>
      <c r="K57" s="38"/>
    </row>
    <row r="58" spans="2:11" s="47" customFormat="1" ht="216.65" customHeight="1">
      <c r="B58" s="48">
        <v>26</v>
      </c>
      <c r="C58" s="123" t="s">
        <v>164</v>
      </c>
      <c r="D58" s="123"/>
      <c r="E58" s="123"/>
      <c r="F58" s="124" t="s">
        <v>37</v>
      </c>
      <c r="G58" s="124"/>
      <c r="H58" s="49" t="s">
        <v>22</v>
      </c>
      <c r="I58" s="48"/>
      <c r="J58" s="51"/>
      <c r="K58" s="48"/>
    </row>
    <row r="59" spans="2:11" s="47" customFormat="1" ht="180.65" customHeight="1">
      <c r="B59" s="48">
        <v>27</v>
      </c>
      <c r="C59" s="123" t="s">
        <v>165</v>
      </c>
      <c r="D59" s="123"/>
      <c r="E59" s="123"/>
      <c r="F59" s="124" t="s">
        <v>38</v>
      </c>
      <c r="G59" s="124"/>
      <c r="H59" s="49" t="s">
        <v>22</v>
      </c>
      <c r="I59" s="48">
        <v>0</v>
      </c>
      <c r="J59" s="51"/>
      <c r="K59" s="48"/>
    </row>
    <row r="60" spans="2:11" s="47" customFormat="1" ht="153" customHeight="1">
      <c r="B60" s="48">
        <v>28</v>
      </c>
      <c r="C60" s="123" t="s">
        <v>39</v>
      </c>
      <c r="D60" s="123"/>
      <c r="E60" s="123"/>
      <c r="F60" s="124" t="s">
        <v>40</v>
      </c>
      <c r="G60" s="124"/>
      <c r="H60" s="49" t="s">
        <v>9</v>
      </c>
      <c r="I60" s="48"/>
      <c r="J60" s="51"/>
      <c r="K60" s="48"/>
    </row>
    <row r="61" spans="2:11" s="47" customFormat="1" ht="111.65" customHeight="1">
      <c r="B61" s="48">
        <v>29</v>
      </c>
      <c r="C61" s="123" t="s">
        <v>166</v>
      </c>
      <c r="D61" s="123"/>
      <c r="E61" s="123"/>
      <c r="F61" s="124" t="s">
        <v>41</v>
      </c>
      <c r="G61" s="124"/>
      <c r="H61" s="49" t="s">
        <v>9</v>
      </c>
      <c r="I61" s="50"/>
      <c r="J61" s="51"/>
      <c r="K61" s="48"/>
    </row>
    <row r="62" spans="2:11" s="47" customFormat="1" ht="241.75" customHeight="1">
      <c r="B62" s="48">
        <v>30</v>
      </c>
      <c r="C62" s="123" t="s">
        <v>167</v>
      </c>
      <c r="D62" s="123"/>
      <c r="E62" s="123"/>
      <c r="F62" s="124" t="s">
        <v>42</v>
      </c>
      <c r="G62" s="124"/>
      <c r="H62" s="49" t="s">
        <v>22</v>
      </c>
      <c r="I62" s="50"/>
      <c r="J62" s="51"/>
      <c r="K62" s="48"/>
    </row>
    <row r="63" spans="2:11" s="47" customFormat="1" ht="249" customHeight="1">
      <c r="B63" s="48">
        <v>31</v>
      </c>
      <c r="C63" s="123" t="s">
        <v>115</v>
      </c>
      <c r="D63" s="123"/>
      <c r="E63" s="123"/>
      <c r="F63" s="124" t="s">
        <v>43</v>
      </c>
      <c r="G63" s="124"/>
      <c r="H63" s="49" t="s">
        <v>44</v>
      </c>
      <c r="I63" s="50"/>
      <c r="J63" s="51"/>
      <c r="K63" s="48"/>
    </row>
    <row r="64" spans="2:11" s="47" customFormat="1" ht="138" customHeight="1">
      <c r="B64" s="48">
        <v>32</v>
      </c>
      <c r="C64" s="123" t="s">
        <v>168</v>
      </c>
      <c r="D64" s="123"/>
      <c r="E64" s="123"/>
      <c r="F64" s="124" t="s">
        <v>45</v>
      </c>
      <c r="G64" s="124"/>
      <c r="H64" s="49" t="s">
        <v>46</v>
      </c>
      <c r="I64" s="50"/>
      <c r="J64" s="51"/>
      <c r="K64" s="48"/>
    </row>
    <row r="65" spans="2:11" s="47" customFormat="1" ht="166.75" customHeight="1">
      <c r="B65" s="48">
        <v>33</v>
      </c>
      <c r="C65" s="123" t="s">
        <v>169</v>
      </c>
      <c r="D65" s="123"/>
      <c r="E65" s="123"/>
      <c r="F65" s="124" t="s">
        <v>47</v>
      </c>
      <c r="G65" s="124"/>
      <c r="H65" s="49" t="s">
        <v>44</v>
      </c>
      <c r="I65" s="50"/>
      <c r="J65" s="51"/>
      <c r="K65" s="48"/>
    </row>
    <row r="66" spans="2:11" s="47" customFormat="1" ht="165" customHeight="1">
      <c r="B66" s="48">
        <v>34</v>
      </c>
      <c r="C66" s="123" t="s">
        <v>170</v>
      </c>
      <c r="D66" s="123"/>
      <c r="E66" s="123"/>
      <c r="F66" s="124" t="s">
        <v>48</v>
      </c>
      <c r="G66" s="124"/>
      <c r="H66" s="49" t="s">
        <v>20</v>
      </c>
      <c r="I66" s="48"/>
      <c r="J66" s="51"/>
      <c r="K66" s="48"/>
    </row>
    <row r="67" spans="2:11" s="47" customFormat="1" ht="409.5" customHeight="1">
      <c r="B67" s="48">
        <v>35</v>
      </c>
      <c r="C67" s="123" t="s">
        <v>171</v>
      </c>
      <c r="D67" s="123"/>
      <c r="E67" s="123"/>
      <c r="F67" s="124" t="s">
        <v>49</v>
      </c>
      <c r="G67" s="124"/>
      <c r="H67" s="49" t="s">
        <v>16</v>
      </c>
      <c r="I67" s="48"/>
      <c r="J67" s="51"/>
      <c r="K67" s="48"/>
    </row>
    <row r="68" spans="2:11" s="47" customFormat="1" ht="201" customHeight="1">
      <c r="B68" s="48">
        <v>36</v>
      </c>
      <c r="C68" s="123" t="s">
        <v>172</v>
      </c>
      <c r="D68" s="123"/>
      <c r="E68" s="123"/>
      <c r="F68" s="124" t="s">
        <v>50</v>
      </c>
      <c r="G68" s="124"/>
      <c r="H68" s="48" t="s">
        <v>13</v>
      </c>
      <c r="I68" s="48"/>
      <c r="J68" s="51"/>
      <c r="K68" s="48"/>
    </row>
    <row r="69" spans="2:11" s="47" customFormat="1" ht="201" customHeight="1">
      <c r="B69" s="48">
        <v>37</v>
      </c>
      <c r="C69" s="123" t="s">
        <v>173</v>
      </c>
      <c r="D69" s="123"/>
      <c r="E69" s="123"/>
      <c r="F69" s="124" t="s">
        <v>51</v>
      </c>
      <c r="G69" s="124"/>
      <c r="H69" s="48" t="s">
        <v>13</v>
      </c>
      <c r="I69" s="48"/>
      <c r="J69" s="51"/>
      <c r="K69" s="48"/>
    </row>
    <row r="70" spans="2:11" s="47" customFormat="1" ht="141" customHeight="1">
      <c r="B70" s="48">
        <v>38</v>
      </c>
      <c r="C70" s="123" t="s">
        <v>52</v>
      </c>
      <c r="D70" s="123"/>
      <c r="E70" s="123"/>
      <c r="F70" s="129" t="s">
        <v>53</v>
      </c>
      <c r="G70" s="129"/>
      <c r="H70" s="48" t="s">
        <v>13</v>
      </c>
      <c r="I70" s="45"/>
      <c r="J70" s="51"/>
      <c r="K70" s="48"/>
    </row>
    <row r="71" spans="2:11" s="47" customFormat="1" ht="228.65" customHeight="1">
      <c r="B71" s="48">
        <v>39</v>
      </c>
      <c r="C71" s="123" t="s">
        <v>54</v>
      </c>
      <c r="D71" s="123"/>
      <c r="E71" s="123"/>
      <c r="F71" s="129" t="s">
        <v>55</v>
      </c>
      <c r="G71" s="129"/>
      <c r="H71" s="48" t="s">
        <v>13</v>
      </c>
      <c r="I71" s="45"/>
      <c r="J71" s="51"/>
      <c r="K71" s="48"/>
    </row>
    <row r="72" spans="2:11" s="47" customFormat="1" ht="228.65" customHeight="1">
      <c r="B72" s="48">
        <v>40</v>
      </c>
      <c r="C72" s="119" t="s">
        <v>116</v>
      </c>
      <c r="D72" s="119"/>
      <c r="E72" s="119"/>
      <c r="F72" s="129" t="s">
        <v>56</v>
      </c>
      <c r="G72" s="129"/>
      <c r="H72" s="48" t="s">
        <v>57</v>
      </c>
      <c r="I72" s="45"/>
      <c r="J72" s="51"/>
      <c r="K72" s="48"/>
    </row>
    <row r="73" spans="2:11" s="47" customFormat="1" ht="228.65" customHeight="1">
      <c r="B73" s="48">
        <v>41</v>
      </c>
      <c r="C73" s="123" t="s">
        <v>58</v>
      </c>
      <c r="D73" s="123"/>
      <c r="E73" s="123"/>
      <c r="F73" s="124" t="s">
        <v>59</v>
      </c>
      <c r="G73" s="124"/>
      <c r="H73" s="38" t="s">
        <v>60</v>
      </c>
      <c r="I73" s="48"/>
      <c r="J73" s="51"/>
      <c r="K73" s="48"/>
    </row>
    <row r="74" spans="2:11" s="47" customFormat="1" ht="201" customHeight="1">
      <c r="B74" s="48">
        <v>42</v>
      </c>
      <c r="C74" s="119" t="s">
        <v>61</v>
      </c>
      <c r="D74" s="119"/>
      <c r="E74" s="119"/>
      <c r="F74" s="124" t="s">
        <v>62</v>
      </c>
      <c r="G74" s="124"/>
      <c r="H74" s="38" t="s">
        <v>60</v>
      </c>
      <c r="I74" s="48"/>
      <c r="J74" s="51"/>
      <c r="K74" s="48"/>
    </row>
    <row r="75" spans="2:11" s="47" customFormat="1" ht="145.65" customHeight="1">
      <c r="B75" s="48">
        <v>43</v>
      </c>
      <c r="C75" s="123" t="s">
        <v>117</v>
      </c>
      <c r="D75" s="123"/>
      <c r="E75" s="123"/>
      <c r="F75" s="124" t="s">
        <v>62</v>
      </c>
      <c r="G75" s="124"/>
      <c r="H75" s="38" t="s">
        <v>22</v>
      </c>
      <c r="I75" s="48"/>
      <c r="J75" s="51"/>
      <c r="K75" s="48"/>
    </row>
    <row r="76" spans="2:11" s="47" customFormat="1" ht="161.5" customHeight="1">
      <c r="B76" s="48">
        <v>44</v>
      </c>
      <c r="C76" s="123" t="s">
        <v>118</v>
      </c>
      <c r="D76" s="123"/>
      <c r="E76" s="123"/>
      <c r="F76" s="124" t="s">
        <v>63</v>
      </c>
      <c r="G76" s="124"/>
      <c r="H76" s="38" t="s">
        <v>13</v>
      </c>
      <c r="I76" s="48"/>
      <c r="J76" s="51"/>
      <c r="K76" s="48"/>
    </row>
    <row r="77" spans="2:11" s="47" customFormat="1" ht="161.5" customHeight="1">
      <c r="B77" s="48">
        <v>45</v>
      </c>
      <c r="C77" s="123" t="s">
        <v>66</v>
      </c>
      <c r="D77" s="123"/>
      <c r="E77" s="123"/>
      <c r="F77" s="124" t="s">
        <v>67</v>
      </c>
      <c r="G77" s="124"/>
      <c r="H77" s="38" t="s">
        <v>64</v>
      </c>
      <c r="I77" s="50">
        <v>0</v>
      </c>
      <c r="J77" s="51"/>
      <c r="K77" s="48"/>
    </row>
    <row r="78" spans="2:11" s="47" customFormat="1" ht="136.4" customHeight="1">
      <c r="B78" s="48">
        <v>46</v>
      </c>
      <c r="C78" s="123" t="s">
        <v>119</v>
      </c>
      <c r="D78" s="123"/>
      <c r="E78" s="123"/>
      <c r="F78" s="124" t="s">
        <v>79</v>
      </c>
      <c r="G78" s="124"/>
      <c r="H78" s="38" t="s">
        <v>13</v>
      </c>
      <c r="I78" s="50">
        <f>+J105</f>
        <v>0</v>
      </c>
      <c r="J78" s="51"/>
      <c r="K78" s="48"/>
    </row>
    <row r="79" spans="2:11" s="47" customFormat="1" ht="168" customHeight="1">
      <c r="B79" s="48">
        <v>47</v>
      </c>
      <c r="C79" s="123" t="s">
        <v>69</v>
      </c>
      <c r="D79" s="123"/>
      <c r="E79" s="123"/>
      <c r="F79" s="124" t="s">
        <v>70</v>
      </c>
      <c r="G79" s="124"/>
      <c r="H79" s="38" t="s">
        <v>57</v>
      </c>
      <c r="I79" s="50"/>
      <c r="J79" s="51"/>
      <c r="K79" s="48">
        <v>0</v>
      </c>
    </row>
    <row r="80" spans="2:11" s="47" customFormat="1" ht="176.4" customHeight="1">
      <c r="B80" s="48">
        <v>48</v>
      </c>
      <c r="C80" s="123" t="s">
        <v>120</v>
      </c>
      <c r="D80" s="123"/>
      <c r="E80" s="123"/>
      <c r="F80" s="120" t="s">
        <v>65</v>
      </c>
      <c r="G80" s="121"/>
      <c r="H80" s="37" t="s">
        <v>121</v>
      </c>
      <c r="I80" s="53"/>
      <c r="J80" s="53"/>
      <c r="K80" s="53"/>
    </row>
    <row r="81" spans="2:11" s="47" customFormat="1" ht="162.65" customHeight="1">
      <c r="B81" s="48">
        <v>49</v>
      </c>
      <c r="C81" s="119" t="s">
        <v>68</v>
      </c>
      <c r="D81" s="119"/>
      <c r="E81" s="119"/>
      <c r="F81" s="120" t="s">
        <v>122</v>
      </c>
      <c r="G81" s="121"/>
      <c r="H81" s="37" t="s">
        <v>11</v>
      </c>
      <c r="I81" s="37"/>
      <c r="J81" s="37"/>
      <c r="K81" s="37"/>
    </row>
    <row r="82" spans="2:11" s="47" customFormat="1" ht="196.4" customHeight="1">
      <c r="B82" s="48">
        <v>50</v>
      </c>
      <c r="C82" s="119" t="s">
        <v>71</v>
      </c>
      <c r="D82" s="119"/>
      <c r="E82" s="119"/>
      <c r="F82" s="120" t="s">
        <v>81</v>
      </c>
      <c r="G82" s="121"/>
      <c r="H82" s="37" t="s">
        <v>121</v>
      </c>
      <c r="I82" s="37"/>
      <c r="J82" s="37"/>
      <c r="K82" s="37"/>
    </row>
    <row r="83" spans="2:11" s="47" customFormat="1" ht="23">
      <c r="B83" s="125" t="s">
        <v>123</v>
      </c>
      <c r="C83" s="126"/>
      <c r="D83" s="127"/>
      <c r="E83" s="54" t="s">
        <v>124</v>
      </c>
      <c r="F83" s="54"/>
      <c r="G83" s="54" t="s">
        <v>125</v>
      </c>
      <c r="H83" s="54" t="s">
        <v>126</v>
      </c>
      <c r="I83" s="52" t="s">
        <v>127</v>
      </c>
      <c r="J83" s="54" t="s">
        <v>4</v>
      </c>
      <c r="K83" s="54" t="s">
        <v>3</v>
      </c>
    </row>
    <row r="84" spans="2:11" s="47" customFormat="1" ht="23">
      <c r="B84" s="52"/>
      <c r="C84" s="52"/>
      <c r="D84" s="52"/>
      <c r="E84" s="54"/>
      <c r="F84" s="54"/>
      <c r="G84" s="54"/>
      <c r="H84" s="54"/>
      <c r="I84" s="52"/>
      <c r="J84" s="54"/>
      <c r="K84" s="54"/>
    </row>
    <row r="85" spans="2:11" s="47" customFormat="1" ht="14.4" customHeight="1">
      <c r="B85" s="55"/>
      <c r="C85" s="52"/>
      <c r="D85" s="52"/>
      <c r="E85" s="54"/>
      <c r="F85" s="54"/>
      <c r="G85" s="54"/>
      <c r="H85" s="54"/>
      <c r="I85" s="52"/>
      <c r="J85" s="54"/>
      <c r="K85" s="54"/>
    </row>
    <row r="86" spans="2:11" s="47" customFormat="1" ht="23">
      <c r="B86" s="128" t="s">
        <v>128</v>
      </c>
      <c r="C86" s="128"/>
      <c r="D86" s="128"/>
      <c r="E86" s="128"/>
      <c r="F86" s="56"/>
      <c r="G86" s="56"/>
      <c r="H86" s="56"/>
      <c r="I86" s="49"/>
      <c r="J86" s="55"/>
      <c r="K86" s="54"/>
    </row>
    <row r="87" spans="2:11" s="47" customFormat="1" ht="23">
      <c r="B87" s="122" t="s">
        <v>106</v>
      </c>
      <c r="C87" s="122"/>
      <c r="D87" s="122"/>
      <c r="E87" s="52">
        <v>0</v>
      </c>
      <c r="F87" s="56"/>
      <c r="G87" s="49"/>
      <c r="H87" s="49"/>
      <c r="I87" s="57"/>
      <c r="J87" s="58">
        <f>I87*H87*G87*E87</f>
        <v>0</v>
      </c>
      <c r="K87" s="54"/>
    </row>
    <row r="88" spans="2:11" s="47" customFormat="1" ht="23">
      <c r="B88" s="113" t="s">
        <v>129</v>
      </c>
      <c r="C88" s="113"/>
      <c r="D88" s="113"/>
      <c r="E88" s="46"/>
      <c r="F88" s="56"/>
      <c r="G88" s="56"/>
      <c r="H88" s="56"/>
      <c r="I88" s="57"/>
      <c r="J88" s="58">
        <f>SUM(J87:J87)</f>
        <v>0</v>
      </c>
      <c r="K88" s="49" t="s">
        <v>16</v>
      </c>
    </row>
    <row r="89" spans="2:11" s="47" customFormat="1" ht="23">
      <c r="B89" s="49"/>
      <c r="C89" s="59"/>
      <c r="D89" s="49"/>
      <c r="E89" s="46"/>
      <c r="F89" s="56"/>
      <c r="G89" s="56"/>
      <c r="H89" s="56"/>
      <c r="I89" s="57"/>
      <c r="J89" s="49"/>
      <c r="K89" s="49"/>
    </row>
    <row r="90" spans="2:11" s="47" customFormat="1">
      <c r="B90" s="39"/>
      <c r="C90" s="38"/>
      <c r="D90" s="38"/>
      <c r="E90" s="40"/>
      <c r="F90" s="40"/>
      <c r="G90" s="40"/>
      <c r="H90" s="40"/>
      <c r="I90" s="38"/>
      <c r="J90" s="40"/>
      <c r="K90" s="39"/>
    </row>
    <row r="91" spans="2:11" s="47" customFormat="1">
      <c r="B91" s="118" t="s">
        <v>208</v>
      </c>
      <c r="C91" s="118"/>
      <c r="D91" s="118"/>
      <c r="E91" s="60"/>
      <c r="F91" s="60"/>
      <c r="G91" s="40"/>
      <c r="H91" s="40"/>
      <c r="I91" s="38"/>
      <c r="J91" s="40"/>
      <c r="K91" s="39"/>
    </row>
    <row r="92" spans="2:11" s="47" customFormat="1">
      <c r="B92" s="117" t="s">
        <v>130</v>
      </c>
      <c r="C92" s="117"/>
      <c r="D92" s="117"/>
      <c r="E92" s="61"/>
      <c r="F92" s="61"/>
      <c r="G92" s="40"/>
      <c r="H92" s="40"/>
      <c r="I92" s="38"/>
      <c r="J92" s="62">
        <f>+J20</f>
        <v>0</v>
      </c>
      <c r="K92" s="39"/>
    </row>
    <row r="93" spans="2:11" s="47" customFormat="1">
      <c r="B93" s="117" t="s">
        <v>131</v>
      </c>
      <c r="C93" s="117"/>
      <c r="D93" s="117"/>
      <c r="E93" s="61"/>
      <c r="F93" s="61"/>
      <c r="G93" s="40"/>
      <c r="H93" s="40"/>
      <c r="I93" s="38"/>
      <c r="J93" s="62">
        <f>J92*0.1</f>
        <v>0</v>
      </c>
      <c r="K93" s="39"/>
    </row>
    <row r="94" spans="2:11" s="47" customFormat="1">
      <c r="B94" s="114" t="s">
        <v>129</v>
      </c>
      <c r="C94" s="114"/>
      <c r="D94" s="114"/>
      <c r="E94" s="61"/>
      <c r="F94" s="61"/>
      <c r="G94" s="40"/>
      <c r="H94" s="40"/>
      <c r="I94" s="38"/>
      <c r="J94" s="62">
        <f>SUM(J92:J93)</f>
        <v>0</v>
      </c>
      <c r="K94" s="38" t="s">
        <v>20</v>
      </c>
    </row>
    <row r="95" spans="2:11" s="47" customFormat="1">
      <c r="B95" s="114" t="s">
        <v>129</v>
      </c>
      <c r="C95" s="114"/>
      <c r="D95" s="114"/>
      <c r="E95" s="61"/>
      <c r="F95" s="61"/>
      <c r="G95" s="40"/>
      <c r="H95" s="40"/>
      <c r="I95" s="38"/>
      <c r="J95" s="62">
        <f>ROUND(J94,0)</f>
        <v>0</v>
      </c>
      <c r="K95" s="38" t="s">
        <v>20</v>
      </c>
    </row>
    <row r="96" spans="2:11" s="47" customFormat="1">
      <c r="B96" s="118" t="s">
        <v>209</v>
      </c>
      <c r="C96" s="118"/>
      <c r="D96" s="118"/>
      <c r="E96" s="30"/>
      <c r="F96" s="40"/>
      <c r="G96" s="40"/>
      <c r="H96" s="40"/>
      <c r="I96" s="45"/>
      <c r="J96" s="38"/>
      <c r="K96" s="38"/>
    </row>
    <row r="97" spans="1:30" s="47" customFormat="1">
      <c r="B97" s="117" t="s">
        <v>132</v>
      </c>
      <c r="C97" s="117"/>
      <c r="D97" s="117"/>
      <c r="E97" s="30"/>
      <c r="F97" s="30"/>
      <c r="G97" s="40"/>
      <c r="H97" s="40"/>
      <c r="I97" s="38"/>
      <c r="J97" s="62">
        <f>+J21</f>
        <v>0</v>
      </c>
      <c r="K97" s="38"/>
    </row>
    <row r="98" spans="1:30" s="47" customFormat="1">
      <c r="B98" s="117" t="s">
        <v>131</v>
      </c>
      <c r="C98" s="117"/>
      <c r="D98" s="117"/>
      <c r="E98" s="30"/>
      <c r="F98" s="30"/>
      <c r="G98" s="40"/>
      <c r="H98" s="40"/>
      <c r="I98" s="38"/>
      <c r="J98" s="62">
        <f>J97*0.1</f>
        <v>0</v>
      </c>
      <c r="K98" s="38"/>
    </row>
    <row r="99" spans="1:30" s="47" customFormat="1">
      <c r="B99" s="114" t="s">
        <v>129</v>
      </c>
      <c r="C99" s="114"/>
      <c r="D99" s="114"/>
      <c r="E99" s="30"/>
      <c r="F99" s="30"/>
      <c r="G99" s="40"/>
      <c r="H99" s="40"/>
      <c r="I99" s="38"/>
      <c r="J99" s="62">
        <f>SUM(J97:J98)</f>
        <v>0</v>
      </c>
      <c r="K99" s="38" t="s">
        <v>9</v>
      </c>
    </row>
    <row r="100" spans="1:30" s="47" customFormat="1">
      <c r="B100" s="31"/>
      <c r="C100" s="63"/>
      <c r="D100" s="63"/>
      <c r="E100" s="30"/>
      <c r="F100" s="30"/>
      <c r="G100" s="40"/>
      <c r="H100" s="40"/>
      <c r="I100" s="38"/>
      <c r="J100" s="62"/>
      <c r="K100" s="38"/>
    </row>
    <row r="101" spans="1:30">
      <c r="B101" s="39"/>
      <c r="C101" s="38"/>
      <c r="D101" s="38"/>
      <c r="E101" s="40"/>
      <c r="F101" s="40"/>
      <c r="G101" s="40"/>
      <c r="H101" s="40"/>
      <c r="I101" s="38"/>
      <c r="J101" s="40"/>
      <c r="K101" s="40"/>
    </row>
    <row r="102" spans="1:30">
      <c r="B102" s="118" t="s">
        <v>221</v>
      </c>
      <c r="C102" s="118"/>
      <c r="D102" s="118"/>
      <c r="E102" s="30"/>
      <c r="F102" s="30"/>
      <c r="G102" s="40"/>
      <c r="H102" s="40"/>
      <c r="I102" s="38"/>
      <c r="J102" s="40"/>
      <c r="K102" s="40"/>
    </row>
    <row r="103" spans="1:30">
      <c r="B103" s="117" t="s">
        <v>135</v>
      </c>
      <c r="C103" s="117"/>
      <c r="D103" s="117"/>
      <c r="E103" s="30"/>
      <c r="F103" s="30"/>
      <c r="G103" s="116">
        <v>0</v>
      </c>
      <c r="H103" s="116"/>
      <c r="I103" s="116"/>
      <c r="J103" s="62">
        <f>+J22</f>
        <v>0</v>
      </c>
      <c r="K103" s="38"/>
    </row>
    <row r="104" spans="1:30" s="40" customFormat="1">
      <c r="A104" s="64"/>
      <c r="B104" s="39"/>
      <c r="C104" s="38"/>
      <c r="D104" s="38"/>
      <c r="I104" s="38"/>
      <c r="J104" s="62">
        <f>J103*0.1</f>
        <v>0</v>
      </c>
      <c r="L104" s="29"/>
      <c r="M104" s="29"/>
      <c r="N104" s="29"/>
      <c r="O104" s="29"/>
      <c r="P104" s="29"/>
      <c r="Q104" s="29"/>
      <c r="R104" s="29"/>
      <c r="S104" s="29"/>
      <c r="T104" s="29"/>
      <c r="U104" s="29"/>
      <c r="V104" s="29"/>
      <c r="W104" s="29"/>
      <c r="X104" s="29"/>
      <c r="Y104" s="29"/>
      <c r="Z104" s="29"/>
      <c r="AA104" s="29"/>
      <c r="AB104" s="29"/>
      <c r="AC104" s="29"/>
      <c r="AD104" s="29"/>
    </row>
    <row r="105" spans="1:30" s="40" customFormat="1">
      <c r="A105" s="64"/>
      <c r="B105" s="39"/>
      <c r="C105" s="38"/>
      <c r="D105" s="38"/>
      <c r="I105" s="38"/>
      <c r="J105" s="62">
        <f>SUM(J103:J104)</f>
        <v>0</v>
      </c>
      <c r="K105" s="38" t="s">
        <v>20</v>
      </c>
      <c r="L105" s="29"/>
      <c r="M105" s="29"/>
      <c r="N105" s="29"/>
      <c r="O105" s="29"/>
      <c r="P105" s="29"/>
      <c r="Q105" s="29"/>
      <c r="R105" s="29"/>
      <c r="S105" s="29"/>
      <c r="T105" s="29"/>
      <c r="U105" s="29"/>
      <c r="V105" s="29"/>
      <c r="W105" s="29"/>
      <c r="X105" s="29"/>
      <c r="Y105" s="29"/>
      <c r="Z105" s="29"/>
      <c r="AA105" s="29"/>
      <c r="AB105" s="29"/>
      <c r="AC105" s="29"/>
      <c r="AD105" s="29"/>
    </row>
    <row r="106" spans="1:30">
      <c r="J106" s="62"/>
    </row>
  </sheetData>
  <autoFilter ref="B32:K83" xr:uid="{B2810AB1-2F07-4053-A3C4-2647A0D1A999}">
    <filterColumn colId="1" showButton="0"/>
    <filterColumn colId="2" showButton="0"/>
    <filterColumn colId="4" showButton="0"/>
  </autoFilter>
  <mergeCells count="131">
    <mergeCell ref="B15:K15"/>
    <mergeCell ref="C23:D23"/>
    <mergeCell ref="E9:K9"/>
    <mergeCell ref="B13:B14"/>
    <mergeCell ref="C13:C14"/>
    <mergeCell ref="D13:D14"/>
    <mergeCell ref="E13:E14"/>
    <mergeCell ref="G13:I13"/>
    <mergeCell ref="J13:J14"/>
    <mergeCell ref="K13:K14"/>
    <mergeCell ref="C34:E34"/>
    <mergeCell ref="F34:G34"/>
    <mergeCell ref="C35:E35"/>
    <mergeCell ref="F35:G35"/>
    <mergeCell ref="C36:E36"/>
    <mergeCell ref="F36:G36"/>
    <mergeCell ref="C24:D24"/>
    <mergeCell ref="C25:D25"/>
    <mergeCell ref="B30:J30"/>
    <mergeCell ref="C32:E32"/>
    <mergeCell ref="F32:G32"/>
    <mergeCell ref="C33:E33"/>
    <mergeCell ref="F33:G33"/>
    <mergeCell ref="C40:E40"/>
    <mergeCell ref="F40:G40"/>
    <mergeCell ref="C41:E41"/>
    <mergeCell ref="F41:G41"/>
    <mergeCell ref="C42:E42"/>
    <mergeCell ref="F42:G42"/>
    <mergeCell ref="C37:E37"/>
    <mergeCell ref="F37:G37"/>
    <mergeCell ref="C38:E38"/>
    <mergeCell ref="F38:G38"/>
    <mergeCell ref="C39:E39"/>
    <mergeCell ref="F39:G39"/>
    <mergeCell ref="C46:E46"/>
    <mergeCell ref="F46:G46"/>
    <mergeCell ref="C47:E47"/>
    <mergeCell ref="F47:G47"/>
    <mergeCell ref="C48:E48"/>
    <mergeCell ref="F48:G48"/>
    <mergeCell ref="C43:E43"/>
    <mergeCell ref="F43:G43"/>
    <mergeCell ref="C44:E44"/>
    <mergeCell ref="F44:G44"/>
    <mergeCell ref="C45:E45"/>
    <mergeCell ref="F45:G45"/>
    <mergeCell ref="C52:E52"/>
    <mergeCell ref="F52:G52"/>
    <mergeCell ref="C53:E53"/>
    <mergeCell ref="F53:G53"/>
    <mergeCell ref="C54:E54"/>
    <mergeCell ref="F54:G54"/>
    <mergeCell ref="C49:E49"/>
    <mergeCell ref="F49:G49"/>
    <mergeCell ref="C50:E50"/>
    <mergeCell ref="F50:G50"/>
    <mergeCell ref="C51:E51"/>
    <mergeCell ref="F51:G51"/>
    <mergeCell ref="C58:E58"/>
    <mergeCell ref="F58:G58"/>
    <mergeCell ref="C59:E59"/>
    <mergeCell ref="F59:G59"/>
    <mergeCell ref="C60:E60"/>
    <mergeCell ref="F60:G60"/>
    <mergeCell ref="C55:E55"/>
    <mergeCell ref="F55:G55"/>
    <mergeCell ref="C56:E56"/>
    <mergeCell ref="F56:G56"/>
    <mergeCell ref="C57:E57"/>
    <mergeCell ref="F57:G57"/>
    <mergeCell ref="C64:E64"/>
    <mergeCell ref="F64:G64"/>
    <mergeCell ref="C65:E65"/>
    <mergeCell ref="F65:G65"/>
    <mergeCell ref="C66:E66"/>
    <mergeCell ref="F66:G66"/>
    <mergeCell ref="C61:E61"/>
    <mergeCell ref="F61:G61"/>
    <mergeCell ref="C62:E62"/>
    <mergeCell ref="F62:G62"/>
    <mergeCell ref="C63:E63"/>
    <mergeCell ref="F63:G63"/>
    <mergeCell ref="C70:E70"/>
    <mergeCell ref="F70:G70"/>
    <mergeCell ref="C71:E71"/>
    <mergeCell ref="F71:G71"/>
    <mergeCell ref="C72:E72"/>
    <mergeCell ref="F72:G72"/>
    <mergeCell ref="C67:E67"/>
    <mergeCell ref="F67:G67"/>
    <mergeCell ref="C68:E68"/>
    <mergeCell ref="F68:G68"/>
    <mergeCell ref="C69:E69"/>
    <mergeCell ref="F69:G69"/>
    <mergeCell ref="C76:E76"/>
    <mergeCell ref="F76:G76"/>
    <mergeCell ref="C77:E77"/>
    <mergeCell ref="F77:G77"/>
    <mergeCell ref="C78:E78"/>
    <mergeCell ref="F78:G78"/>
    <mergeCell ref="C73:E73"/>
    <mergeCell ref="F73:G73"/>
    <mergeCell ref="C74:E74"/>
    <mergeCell ref="F74:G74"/>
    <mergeCell ref="C75:E75"/>
    <mergeCell ref="F75:G75"/>
    <mergeCell ref="C82:E82"/>
    <mergeCell ref="F82:G82"/>
    <mergeCell ref="B83:D83"/>
    <mergeCell ref="B86:E86"/>
    <mergeCell ref="B87:D87"/>
    <mergeCell ref="B88:D88"/>
    <mergeCell ref="C79:E79"/>
    <mergeCell ref="F79:G79"/>
    <mergeCell ref="C80:E80"/>
    <mergeCell ref="F80:G80"/>
    <mergeCell ref="C81:E81"/>
    <mergeCell ref="F81:G81"/>
    <mergeCell ref="B102:D102"/>
    <mergeCell ref="B103:D103"/>
    <mergeCell ref="G103:I103"/>
    <mergeCell ref="B97:D97"/>
    <mergeCell ref="B98:D98"/>
    <mergeCell ref="B99:D99"/>
    <mergeCell ref="B91:D91"/>
    <mergeCell ref="B92:D92"/>
    <mergeCell ref="B93:D93"/>
    <mergeCell ref="B94:D94"/>
    <mergeCell ref="B95:D95"/>
    <mergeCell ref="B96:D9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BCA8-0EFE-440C-B4B7-C04CEBB9B073}">
  <sheetPr>
    <tabColor rgb="FFFFFF00"/>
  </sheetPr>
  <dimension ref="A2:AD110"/>
  <sheetViews>
    <sheetView zoomScale="52"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219</v>
      </c>
      <c r="F3" s="29">
        <f>1*19</f>
        <v>19</v>
      </c>
    </row>
    <row r="4" spans="2:11" ht="21" customHeight="1">
      <c r="B4" s="30" t="s">
        <v>87</v>
      </c>
      <c r="C4" s="38" t="s">
        <v>174</v>
      </c>
    </row>
    <row r="5" spans="2:11" ht="21" customHeight="1">
      <c r="B5" s="30" t="s">
        <v>88</v>
      </c>
      <c r="C5" s="31" t="s">
        <v>269</v>
      </c>
    </row>
    <row r="6" spans="2:11" ht="21" customHeight="1">
      <c r="B6" s="30" t="s">
        <v>89</v>
      </c>
      <c r="C6" s="31"/>
    </row>
    <row r="7" spans="2:11" ht="21" customHeight="1">
      <c r="B7" s="30" t="s">
        <v>90</v>
      </c>
      <c r="C7" s="31">
        <v>1</v>
      </c>
    </row>
    <row r="8" spans="2:11" ht="21" customHeight="1">
      <c r="B8" s="30" t="s">
        <v>91</v>
      </c>
      <c r="C8" s="31" t="s">
        <v>203</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26</v>
      </c>
      <c r="H16" s="38"/>
      <c r="I16" s="39"/>
      <c r="J16" s="38"/>
      <c r="K16" s="38" t="s">
        <v>182</v>
      </c>
    </row>
    <row r="17" spans="2:11">
      <c r="B17" s="39" t="s">
        <v>30</v>
      </c>
      <c r="C17" s="38" t="s">
        <v>195</v>
      </c>
      <c r="D17" s="38" t="s">
        <v>193</v>
      </c>
      <c r="E17" s="40"/>
      <c r="F17" s="38">
        <v>2</v>
      </c>
      <c r="G17" s="38">
        <v>12.5</v>
      </c>
      <c r="H17" s="40"/>
      <c r="I17" s="40"/>
      <c r="J17" s="38"/>
      <c r="K17" s="39" t="s">
        <v>194</v>
      </c>
    </row>
    <row r="18" spans="2:11">
      <c r="B18" s="39" t="s">
        <v>185</v>
      </c>
      <c r="C18" s="38" t="s">
        <v>220</v>
      </c>
      <c r="D18" s="38" t="s">
        <v>193</v>
      </c>
      <c r="E18" s="40"/>
      <c r="F18" s="38">
        <v>2</v>
      </c>
      <c r="G18" s="38">
        <v>3.5</v>
      </c>
      <c r="H18" s="40">
        <v>12.5</v>
      </c>
      <c r="I18" s="40"/>
      <c r="J18" s="38"/>
      <c r="K18" s="39" t="s">
        <v>79</v>
      </c>
    </row>
    <row r="19" spans="2:11">
      <c r="B19" s="37" t="s">
        <v>178</v>
      </c>
      <c r="C19" s="38" t="s">
        <v>225</v>
      </c>
      <c r="D19" s="38" t="s">
        <v>193</v>
      </c>
      <c r="E19" s="40"/>
      <c r="F19" s="38">
        <v>1</v>
      </c>
      <c r="G19" s="38">
        <v>3</v>
      </c>
      <c r="H19" s="40"/>
      <c r="I19" s="40"/>
      <c r="J19" s="38">
        <v>3</v>
      </c>
      <c r="K19" s="39" t="s">
        <v>226</v>
      </c>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t="s">
        <v>30</v>
      </c>
      <c r="D22" s="39"/>
      <c r="E22" s="37"/>
      <c r="F22" s="37"/>
      <c r="G22" s="38"/>
      <c r="H22" s="38"/>
      <c r="I22" s="31" t="s">
        <v>60</v>
      </c>
      <c r="J22" s="44">
        <f>+J17</f>
        <v>0</v>
      </c>
      <c r="K22" s="39"/>
    </row>
    <row r="23" spans="2:11" ht="22.5" customHeight="1">
      <c r="B23" s="41"/>
      <c r="C23" s="86" t="s">
        <v>185</v>
      </c>
      <c r="D23" s="39"/>
      <c r="E23" s="37"/>
      <c r="F23" s="37"/>
      <c r="G23" s="38"/>
      <c r="H23" s="38"/>
      <c r="I23" s="31" t="s">
        <v>13</v>
      </c>
      <c r="J23" s="44">
        <f>+J18</f>
        <v>0</v>
      </c>
      <c r="K23" s="39"/>
    </row>
    <row r="24" spans="2:11" ht="22.5" customHeight="1">
      <c r="B24" s="41"/>
      <c r="C24" s="115" t="s">
        <v>178</v>
      </c>
      <c r="D24" s="115"/>
      <c r="E24" s="37"/>
      <c r="F24" s="37"/>
      <c r="G24" s="38"/>
      <c r="H24" s="38"/>
      <c r="I24" s="31" t="s">
        <v>60</v>
      </c>
      <c r="J24" s="44">
        <f>+J19</f>
        <v>3</v>
      </c>
      <c r="K24" s="39"/>
    </row>
    <row r="25" spans="2:11" ht="22.5" customHeight="1">
      <c r="B25" s="41"/>
      <c r="C25" s="130"/>
      <c r="D25" s="130"/>
      <c r="E25" s="37"/>
      <c r="F25" s="37"/>
      <c r="G25" s="38"/>
      <c r="H25" s="38"/>
      <c r="I25" s="31"/>
      <c r="J25" s="44"/>
      <c r="K25" s="39"/>
    </row>
    <row r="26" spans="2:11" ht="22.5" customHeight="1">
      <c r="B26" s="39"/>
      <c r="C26" s="116"/>
      <c r="D26" s="116"/>
      <c r="E26" s="40"/>
      <c r="F26" s="40"/>
      <c r="G26" s="40"/>
      <c r="H26" s="40"/>
      <c r="I26" s="40"/>
      <c r="J26" s="44"/>
      <c r="K26" s="39"/>
    </row>
    <row r="27" spans="2:11" ht="21.65" customHeight="1">
      <c r="B27" s="39"/>
      <c r="C27" s="40"/>
      <c r="D27" s="40"/>
      <c r="E27" s="40"/>
      <c r="F27" s="40"/>
      <c r="G27" s="40"/>
      <c r="H27" s="40"/>
      <c r="I27" s="40"/>
      <c r="J27" s="44"/>
      <c r="K27" s="45"/>
    </row>
    <row r="28" spans="2:11" ht="21.65" customHeight="1">
      <c r="B28" s="37"/>
      <c r="C28" s="40"/>
      <c r="D28" s="40"/>
      <c r="E28" s="40"/>
      <c r="F28" s="40"/>
      <c r="G28" s="40"/>
      <c r="H28" s="40"/>
      <c r="I28" s="40"/>
      <c r="J28" s="44"/>
      <c r="K28" s="45"/>
    </row>
    <row r="29" spans="2:11">
      <c r="B29" s="37"/>
      <c r="C29" s="37"/>
      <c r="D29" s="37"/>
      <c r="E29" s="37"/>
      <c r="F29" s="37"/>
      <c r="G29" s="40"/>
      <c r="H29" s="40"/>
      <c r="I29" s="40"/>
      <c r="J29" s="45"/>
      <c r="K29" s="39"/>
    </row>
    <row r="30" spans="2:11">
      <c r="B30" s="39"/>
      <c r="C30" s="38"/>
      <c r="D30" s="38"/>
      <c r="E30" s="40"/>
      <c r="F30" s="40"/>
      <c r="G30" s="40"/>
      <c r="H30" s="40"/>
      <c r="I30" s="40"/>
      <c r="J30" s="40"/>
      <c r="K30" s="39"/>
    </row>
    <row r="31" spans="2:11" ht="23">
      <c r="B31" s="132" t="s">
        <v>108</v>
      </c>
      <c r="C31" s="132"/>
      <c r="D31" s="132"/>
      <c r="E31" s="132"/>
      <c r="F31" s="132"/>
      <c r="G31" s="132"/>
      <c r="H31" s="132"/>
      <c r="I31" s="132"/>
      <c r="J31" s="132"/>
      <c r="K31" s="39"/>
    </row>
    <row r="32" spans="2:11">
      <c r="B32" s="38"/>
      <c r="C32" s="38"/>
      <c r="D32" s="38"/>
      <c r="E32" s="40"/>
      <c r="F32" s="40"/>
      <c r="G32" s="40"/>
      <c r="H32" s="40"/>
      <c r="I32" s="40"/>
      <c r="J32" s="40"/>
      <c r="K32" s="39"/>
    </row>
    <row r="33" spans="2:11" s="47" customFormat="1" ht="29.15" customHeight="1">
      <c r="B33" s="42" t="s">
        <v>0</v>
      </c>
      <c r="C33" s="131" t="s">
        <v>1</v>
      </c>
      <c r="D33" s="131"/>
      <c r="E33" s="131"/>
      <c r="F33" s="131" t="s">
        <v>2</v>
      </c>
      <c r="G33" s="131"/>
      <c r="H33" s="31" t="s">
        <v>3</v>
      </c>
      <c r="I33" s="31" t="s">
        <v>4</v>
      </c>
      <c r="J33" s="31" t="s">
        <v>109</v>
      </c>
      <c r="K33" s="31" t="s">
        <v>110</v>
      </c>
    </row>
    <row r="34" spans="2:11" s="47" customFormat="1" ht="162" customHeight="1">
      <c r="B34" s="48">
        <v>1</v>
      </c>
      <c r="C34" s="123" t="s">
        <v>141</v>
      </c>
      <c r="D34" s="123"/>
      <c r="E34" s="123"/>
      <c r="F34" s="124" t="s">
        <v>7</v>
      </c>
      <c r="G34" s="124"/>
      <c r="H34" s="49" t="s">
        <v>111</v>
      </c>
      <c r="I34" s="50">
        <v>1</v>
      </c>
      <c r="J34" s="51"/>
      <c r="K34" s="48"/>
    </row>
    <row r="35" spans="2:11" s="47" customFormat="1" ht="209.5" customHeight="1">
      <c r="B35" s="48">
        <v>2</v>
      </c>
      <c r="C35" s="123" t="s">
        <v>142</v>
      </c>
      <c r="D35" s="123"/>
      <c r="E35" s="123"/>
      <c r="F35" s="124" t="s">
        <v>8</v>
      </c>
      <c r="G35" s="124"/>
      <c r="H35" s="48" t="s">
        <v>9</v>
      </c>
      <c r="I35" s="48"/>
      <c r="J35" s="51"/>
      <c r="K35" s="48"/>
    </row>
    <row r="36" spans="2:11" s="47" customFormat="1" ht="236.5" customHeight="1">
      <c r="B36" s="48">
        <v>3</v>
      </c>
      <c r="C36" s="123" t="s">
        <v>143</v>
      </c>
      <c r="D36" s="123"/>
      <c r="E36" s="123"/>
      <c r="F36" s="124" t="s">
        <v>10</v>
      </c>
      <c r="G36" s="124"/>
      <c r="H36" s="48" t="s">
        <v>11</v>
      </c>
      <c r="I36" s="48"/>
      <c r="J36" s="51"/>
      <c r="K36" s="48"/>
    </row>
    <row r="37" spans="2:11" s="47" customFormat="1" ht="195" customHeight="1">
      <c r="B37" s="48">
        <v>4</v>
      </c>
      <c r="C37" s="123" t="s">
        <v>144</v>
      </c>
      <c r="D37" s="123"/>
      <c r="E37" s="123"/>
      <c r="F37" s="124" t="s">
        <v>12</v>
      </c>
      <c r="G37" s="124"/>
      <c r="H37" s="48" t="s">
        <v>13</v>
      </c>
      <c r="I37" s="48"/>
      <c r="J37" s="51"/>
      <c r="K37" s="48"/>
    </row>
    <row r="38" spans="2:11" s="47" customFormat="1" ht="88.4" customHeight="1">
      <c r="B38" s="48">
        <v>5</v>
      </c>
      <c r="C38" s="123" t="s">
        <v>145</v>
      </c>
      <c r="D38" s="123"/>
      <c r="E38" s="123"/>
      <c r="F38" s="124" t="s">
        <v>14</v>
      </c>
      <c r="G38" s="124"/>
      <c r="H38" s="48" t="s">
        <v>9</v>
      </c>
      <c r="I38" s="50">
        <f>+J96</f>
        <v>0</v>
      </c>
      <c r="J38" s="51"/>
      <c r="K38" s="48"/>
    </row>
    <row r="39" spans="2:11" s="47" customFormat="1" ht="272.5" customHeight="1">
      <c r="B39" s="48">
        <v>6</v>
      </c>
      <c r="C39" s="123" t="s">
        <v>146</v>
      </c>
      <c r="D39" s="123"/>
      <c r="E39" s="123"/>
      <c r="F39" s="124" t="s">
        <v>15</v>
      </c>
      <c r="G39" s="124"/>
      <c r="H39" s="49" t="s">
        <v>16</v>
      </c>
      <c r="I39" s="50"/>
      <c r="J39" s="51"/>
      <c r="K39" s="48"/>
    </row>
    <row r="40" spans="2:11" s="47" customFormat="1" ht="192" customHeight="1">
      <c r="B40" s="48">
        <v>7</v>
      </c>
      <c r="C40" s="123" t="s">
        <v>147</v>
      </c>
      <c r="D40" s="123"/>
      <c r="E40" s="123"/>
      <c r="F40" s="124" t="s">
        <v>17</v>
      </c>
      <c r="G40" s="124"/>
      <c r="H40" s="49" t="s">
        <v>18</v>
      </c>
      <c r="I40" s="48"/>
      <c r="J40" s="51"/>
      <c r="K40" s="48"/>
    </row>
    <row r="41" spans="2:11" s="47" customFormat="1" ht="232.75" customHeight="1">
      <c r="B41" s="48">
        <v>8</v>
      </c>
      <c r="C41" s="123" t="s">
        <v>148</v>
      </c>
      <c r="D41" s="123"/>
      <c r="E41" s="123"/>
      <c r="F41" s="124" t="s">
        <v>140</v>
      </c>
      <c r="G41" s="124"/>
      <c r="H41" s="49" t="s">
        <v>20</v>
      </c>
      <c r="I41" s="48"/>
      <c r="J41" s="51"/>
      <c r="K41" s="48"/>
    </row>
    <row r="42" spans="2:11" s="47" customFormat="1" ht="292.5" customHeight="1">
      <c r="B42" s="48">
        <v>9</v>
      </c>
      <c r="C42" s="123" t="s">
        <v>149</v>
      </c>
      <c r="D42" s="123"/>
      <c r="E42" s="123"/>
      <c r="F42" s="124" t="s">
        <v>21</v>
      </c>
      <c r="G42" s="124"/>
      <c r="H42" s="49" t="s">
        <v>22</v>
      </c>
      <c r="I42" s="48"/>
      <c r="J42" s="51"/>
      <c r="K42" s="48"/>
    </row>
    <row r="43" spans="2:11" s="47" customFormat="1" ht="262.64999999999998" customHeight="1">
      <c r="B43" s="48">
        <v>10</v>
      </c>
      <c r="C43" s="123" t="s">
        <v>150</v>
      </c>
      <c r="D43" s="123"/>
      <c r="E43" s="123"/>
      <c r="F43" s="124" t="s">
        <v>23</v>
      </c>
      <c r="G43" s="124"/>
      <c r="H43" s="49" t="s">
        <v>22</v>
      </c>
      <c r="I43" s="48"/>
      <c r="J43" s="51"/>
      <c r="K43" s="48"/>
    </row>
    <row r="44" spans="2:11" s="47" customFormat="1" ht="249" customHeight="1">
      <c r="B44" s="48">
        <v>11</v>
      </c>
      <c r="C44" s="123" t="s">
        <v>151</v>
      </c>
      <c r="D44" s="123"/>
      <c r="E44" s="123"/>
      <c r="F44" s="124" t="s">
        <v>24</v>
      </c>
      <c r="G44" s="124"/>
      <c r="H44" s="49" t="s">
        <v>22</v>
      </c>
      <c r="I44" s="48"/>
      <c r="J44" s="51"/>
      <c r="K44" s="48"/>
    </row>
    <row r="45" spans="2:11" s="47" customFormat="1" ht="145.65" customHeight="1">
      <c r="B45" s="48">
        <v>12</v>
      </c>
      <c r="C45" s="123" t="s">
        <v>152</v>
      </c>
      <c r="D45" s="123"/>
      <c r="E45" s="123"/>
      <c r="F45" s="124" t="s">
        <v>25</v>
      </c>
      <c r="G45" s="124"/>
      <c r="H45" s="49" t="s">
        <v>22</v>
      </c>
      <c r="I45" s="48"/>
      <c r="J45" s="51"/>
      <c r="K45" s="48"/>
    </row>
    <row r="46" spans="2:11" s="47" customFormat="1" ht="282.64999999999998" customHeight="1">
      <c r="B46" s="48">
        <v>13</v>
      </c>
      <c r="C46" s="123" t="s">
        <v>153</v>
      </c>
      <c r="D46" s="123"/>
      <c r="E46" s="123"/>
      <c r="F46" s="124" t="s">
        <v>26</v>
      </c>
      <c r="G46" s="124"/>
      <c r="H46" s="49" t="s">
        <v>22</v>
      </c>
      <c r="I46" s="48"/>
      <c r="J46" s="51"/>
      <c r="K46" s="48"/>
    </row>
    <row r="47" spans="2:11" s="47" customFormat="1" ht="166.75" customHeight="1">
      <c r="B47" s="48">
        <v>14</v>
      </c>
      <c r="C47" s="123" t="s">
        <v>154</v>
      </c>
      <c r="D47" s="123"/>
      <c r="E47" s="123"/>
      <c r="F47" s="124" t="s">
        <v>27</v>
      </c>
      <c r="G47" s="124"/>
      <c r="H47" s="49" t="s">
        <v>22</v>
      </c>
      <c r="I47" s="48"/>
      <c r="J47" s="51"/>
      <c r="K47" s="48"/>
    </row>
    <row r="48" spans="2:11" s="47" customFormat="1" ht="270.64999999999998" customHeight="1">
      <c r="B48" s="48">
        <v>15</v>
      </c>
      <c r="C48" s="123" t="s">
        <v>155</v>
      </c>
      <c r="D48" s="123"/>
      <c r="E48" s="123"/>
      <c r="F48" s="124" t="s">
        <v>28</v>
      </c>
      <c r="G48" s="124"/>
      <c r="H48" s="48" t="s">
        <v>9</v>
      </c>
      <c r="I48" s="48"/>
      <c r="J48" s="51"/>
      <c r="K48" s="48"/>
    </row>
    <row r="49" spans="2:11" s="47" customFormat="1" ht="200.5" customHeight="1">
      <c r="B49" s="48">
        <v>16</v>
      </c>
      <c r="C49" s="123" t="s">
        <v>156</v>
      </c>
      <c r="D49" s="123"/>
      <c r="E49" s="123"/>
      <c r="F49" s="124" t="s">
        <v>29</v>
      </c>
      <c r="G49" s="124"/>
      <c r="H49" s="48"/>
      <c r="I49" s="48"/>
      <c r="J49" s="51"/>
      <c r="K49" s="48"/>
    </row>
    <row r="50" spans="2:11" s="47" customFormat="1" ht="52.75" customHeight="1">
      <c r="B50" s="48">
        <v>17</v>
      </c>
      <c r="C50" s="128" t="s">
        <v>112</v>
      </c>
      <c r="D50" s="128"/>
      <c r="E50" s="128"/>
      <c r="F50" s="124" t="s">
        <v>113</v>
      </c>
      <c r="G50" s="124"/>
      <c r="H50" s="52"/>
      <c r="I50" s="48"/>
      <c r="J50" s="51"/>
      <c r="K50" s="48"/>
    </row>
    <row r="51" spans="2:11" s="47" customFormat="1" ht="87" customHeight="1">
      <c r="B51" s="48">
        <v>18</v>
      </c>
      <c r="C51" s="123" t="s">
        <v>157</v>
      </c>
      <c r="D51" s="123"/>
      <c r="E51" s="123"/>
      <c r="F51" s="124" t="s">
        <v>30</v>
      </c>
      <c r="G51" s="124"/>
      <c r="H51" s="48" t="s">
        <v>9</v>
      </c>
      <c r="I51" s="48"/>
      <c r="J51" s="51"/>
      <c r="K51" s="48"/>
    </row>
    <row r="52" spans="2:11" s="47" customFormat="1" ht="163.4" customHeight="1">
      <c r="B52" s="48">
        <v>19</v>
      </c>
      <c r="C52" s="123" t="s">
        <v>158</v>
      </c>
      <c r="D52" s="123"/>
      <c r="E52" s="123"/>
      <c r="F52" s="124" t="s">
        <v>31</v>
      </c>
      <c r="G52" s="124"/>
      <c r="H52" s="48" t="s">
        <v>9</v>
      </c>
      <c r="I52" s="50"/>
      <c r="J52" s="51"/>
      <c r="K52" s="38"/>
    </row>
    <row r="53" spans="2:11" s="47" customFormat="1" ht="122.4" customHeight="1">
      <c r="B53" s="48">
        <v>20</v>
      </c>
      <c r="C53" s="123" t="s">
        <v>159</v>
      </c>
      <c r="D53" s="123"/>
      <c r="E53" s="123"/>
      <c r="F53" s="124" t="s">
        <v>32</v>
      </c>
      <c r="G53" s="124"/>
      <c r="H53" s="48" t="s">
        <v>9</v>
      </c>
      <c r="I53" s="50">
        <f>+J100</f>
        <v>0</v>
      </c>
      <c r="J53" s="51"/>
      <c r="K53" s="48"/>
    </row>
    <row r="54" spans="2:11" s="47" customFormat="1" ht="103.75" customHeight="1">
      <c r="B54" s="48">
        <v>21</v>
      </c>
      <c r="C54" s="123" t="s">
        <v>160</v>
      </c>
      <c r="D54" s="123"/>
      <c r="E54" s="123"/>
      <c r="F54" s="124" t="s">
        <v>33</v>
      </c>
      <c r="G54" s="124"/>
      <c r="H54" s="48" t="s">
        <v>9</v>
      </c>
      <c r="I54" s="50">
        <v>0</v>
      </c>
      <c r="J54" s="51"/>
      <c r="K54" s="48"/>
    </row>
    <row r="55" spans="2:11" s="47" customFormat="1" ht="214.75" customHeight="1">
      <c r="B55" s="48">
        <v>22</v>
      </c>
      <c r="C55" s="123" t="s">
        <v>161</v>
      </c>
      <c r="D55" s="123"/>
      <c r="E55" s="123"/>
      <c r="F55" s="137" t="s">
        <v>34</v>
      </c>
      <c r="G55" s="137"/>
      <c r="H55" s="48" t="s">
        <v>9</v>
      </c>
      <c r="I55" s="50">
        <f>+J110</f>
        <v>3.3</v>
      </c>
      <c r="J55" s="51"/>
      <c r="K55" s="48"/>
    </row>
    <row r="56" spans="2:11" s="47" customFormat="1" ht="32.15" customHeight="1">
      <c r="B56" s="48">
        <v>23</v>
      </c>
      <c r="C56" s="128" t="s">
        <v>114</v>
      </c>
      <c r="D56" s="128"/>
      <c r="E56" s="128"/>
      <c r="F56" s="124"/>
      <c r="G56" s="124"/>
      <c r="H56" s="41"/>
      <c r="I56" s="48"/>
      <c r="J56" s="51"/>
      <c r="K56" s="48"/>
    </row>
    <row r="57" spans="2:11" s="47" customFormat="1" ht="64.400000000000006" customHeight="1">
      <c r="B57" s="48">
        <v>24</v>
      </c>
      <c r="C57" s="123" t="s">
        <v>162</v>
      </c>
      <c r="D57" s="123"/>
      <c r="E57" s="123"/>
      <c r="F57" s="124" t="s">
        <v>35</v>
      </c>
      <c r="G57" s="124"/>
      <c r="H57" s="48"/>
      <c r="I57" s="48"/>
      <c r="J57" s="51"/>
      <c r="K57" s="39"/>
    </row>
    <row r="58" spans="2:11" s="47" customFormat="1" ht="102.65" customHeight="1">
      <c r="B58" s="48">
        <v>25</v>
      </c>
      <c r="C58" s="123" t="s">
        <v>163</v>
      </c>
      <c r="D58" s="123"/>
      <c r="E58" s="123"/>
      <c r="F58" s="124" t="s">
        <v>36</v>
      </c>
      <c r="G58" s="124"/>
      <c r="H58" s="49" t="s">
        <v>22</v>
      </c>
      <c r="I58" s="50"/>
      <c r="J58" s="51"/>
      <c r="K58" s="38"/>
    </row>
    <row r="59" spans="2:11" s="47" customFormat="1" ht="216.65" customHeight="1">
      <c r="B59" s="48">
        <v>26</v>
      </c>
      <c r="C59" s="123" t="s">
        <v>164</v>
      </c>
      <c r="D59" s="123"/>
      <c r="E59" s="123"/>
      <c r="F59" s="124" t="s">
        <v>37</v>
      </c>
      <c r="G59" s="124"/>
      <c r="H59" s="49" t="s">
        <v>22</v>
      </c>
      <c r="I59" s="48"/>
      <c r="J59" s="51"/>
      <c r="K59" s="48"/>
    </row>
    <row r="60" spans="2:11" s="47" customFormat="1" ht="180.65" customHeight="1">
      <c r="B60" s="48">
        <v>27</v>
      </c>
      <c r="C60" s="123" t="s">
        <v>165</v>
      </c>
      <c r="D60" s="123"/>
      <c r="E60" s="123"/>
      <c r="F60" s="124" t="s">
        <v>38</v>
      </c>
      <c r="G60" s="124"/>
      <c r="H60" s="49" t="s">
        <v>22</v>
      </c>
      <c r="I60" s="48">
        <v>0</v>
      </c>
      <c r="J60" s="51"/>
      <c r="K60" s="48"/>
    </row>
    <row r="61" spans="2:11" s="47" customFormat="1" ht="153" customHeight="1">
      <c r="B61" s="48">
        <v>28</v>
      </c>
      <c r="C61" s="123" t="s">
        <v>39</v>
      </c>
      <c r="D61" s="123"/>
      <c r="E61" s="123"/>
      <c r="F61" s="124" t="s">
        <v>40</v>
      </c>
      <c r="G61" s="124"/>
      <c r="H61" s="49" t="s">
        <v>9</v>
      </c>
      <c r="I61" s="48"/>
      <c r="J61" s="51"/>
      <c r="K61" s="48"/>
    </row>
    <row r="62" spans="2:11" s="47" customFormat="1" ht="111.65" customHeight="1">
      <c r="B62" s="48">
        <v>29</v>
      </c>
      <c r="C62" s="123" t="s">
        <v>166</v>
      </c>
      <c r="D62" s="123"/>
      <c r="E62" s="123"/>
      <c r="F62" s="124" t="s">
        <v>41</v>
      </c>
      <c r="G62" s="124"/>
      <c r="H62" s="49" t="s">
        <v>9</v>
      </c>
      <c r="I62" s="50"/>
      <c r="J62" s="51"/>
      <c r="K62" s="48"/>
    </row>
    <row r="63" spans="2:11" s="47" customFormat="1" ht="241.75" customHeight="1">
      <c r="B63" s="48">
        <v>30</v>
      </c>
      <c r="C63" s="123" t="s">
        <v>167</v>
      </c>
      <c r="D63" s="123"/>
      <c r="E63" s="123"/>
      <c r="F63" s="124" t="s">
        <v>42</v>
      </c>
      <c r="G63" s="124"/>
      <c r="H63" s="49" t="s">
        <v>22</v>
      </c>
      <c r="I63" s="50"/>
      <c r="J63" s="51"/>
      <c r="K63" s="48"/>
    </row>
    <row r="64" spans="2:11" s="47" customFormat="1" ht="249" customHeight="1">
      <c r="B64" s="48">
        <v>31</v>
      </c>
      <c r="C64" s="123" t="s">
        <v>115</v>
      </c>
      <c r="D64" s="123"/>
      <c r="E64" s="123"/>
      <c r="F64" s="124" t="s">
        <v>43</v>
      </c>
      <c r="G64" s="124"/>
      <c r="H64" s="49" t="s">
        <v>44</v>
      </c>
      <c r="I64" s="50"/>
      <c r="J64" s="51"/>
      <c r="K64" s="48"/>
    </row>
    <row r="65" spans="2:11" s="47" customFormat="1" ht="138" customHeight="1">
      <c r="B65" s="48">
        <v>32</v>
      </c>
      <c r="C65" s="123" t="s">
        <v>168</v>
      </c>
      <c r="D65" s="123"/>
      <c r="E65" s="123"/>
      <c r="F65" s="124" t="s">
        <v>45</v>
      </c>
      <c r="G65" s="124"/>
      <c r="H65" s="49" t="s">
        <v>46</v>
      </c>
      <c r="I65" s="50"/>
      <c r="J65" s="51"/>
      <c r="K65" s="48"/>
    </row>
    <row r="66" spans="2:11" s="47" customFormat="1" ht="166.75" customHeight="1">
      <c r="B66" s="48">
        <v>33</v>
      </c>
      <c r="C66" s="123" t="s">
        <v>169</v>
      </c>
      <c r="D66" s="123"/>
      <c r="E66" s="123"/>
      <c r="F66" s="124" t="s">
        <v>47</v>
      </c>
      <c r="G66" s="124"/>
      <c r="H66" s="49" t="s">
        <v>44</v>
      </c>
      <c r="I66" s="50"/>
      <c r="J66" s="51"/>
      <c r="K66" s="48"/>
    </row>
    <row r="67" spans="2:11" s="47" customFormat="1" ht="165" customHeight="1">
      <c r="B67" s="48">
        <v>34</v>
      </c>
      <c r="C67" s="123" t="s">
        <v>170</v>
      </c>
      <c r="D67" s="123"/>
      <c r="E67" s="123"/>
      <c r="F67" s="124" t="s">
        <v>48</v>
      </c>
      <c r="G67" s="124"/>
      <c r="H67" s="49" t="s">
        <v>20</v>
      </c>
      <c r="I67" s="48"/>
      <c r="J67" s="51"/>
      <c r="K67" s="48"/>
    </row>
    <row r="68" spans="2:11" s="47" customFormat="1" ht="409.5" customHeight="1">
      <c r="B68" s="48">
        <v>35</v>
      </c>
      <c r="C68" s="123" t="s">
        <v>171</v>
      </c>
      <c r="D68" s="123"/>
      <c r="E68" s="123"/>
      <c r="F68" s="124" t="s">
        <v>49</v>
      </c>
      <c r="G68" s="124"/>
      <c r="H68" s="49" t="s">
        <v>16</v>
      </c>
      <c r="I68" s="48"/>
      <c r="J68" s="51"/>
      <c r="K68" s="48"/>
    </row>
    <row r="69" spans="2:11" s="47" customFormat="1" ht="201" customHeight="1">
      <c r="B69" s="48">
        <v>36</v>
      </c>
      <c r="C69" s="123" t="s">
        <v>172</v>
      </c>
      <c r="D69" s="123"/>
      <c r="E69" s="123"/>
      <c r="F69" s="124" t="s">
        <v>50</v>
      </c>
      <c r="G69" s="124"/>
      <c r="H69" s="48" t="s">
        <v>13</v>
      </c>
      <c r="I69" s="48"/>
      <c r="J69" s="51"/>
      <c r="K69" s="48"/>
    </row>
    <row r="70" spans="2:11" s="47" customFormat="1" ht="201" customHeight="1">
      <c r="B70" s="48">
        <v>37</v>
      </c>
      <c r="C70" s="123" t="s">
        <v>173</v>
      </c>
      <c r="D70" s="123"/>
      <c r="E70" s="123"/>
      <c r="F70" s="124" t="s">
        <v>51</v>
      </c>
      <c r="G70" s="124"/>
      <c r="H70" s="48" t="s">
        <v>13</v>
      </c>
      <c r="I70" s="48"/>
      <c r="J70" s="51"/>
      <c r="K70" s="48"/>
    </row>
    <row r="71" spans="2:11" s="47" customFormat="1" ht="141" customHeight="1">
      <c r="B71" s="48">
        <v>38</v>
      </c>
      <c r="C71" s="123" t="s">
        <v>52</v>
      </c>
      <c r="D71" s="123"/>
      <c r="E71" s="123"/>
      <c r="F71" s="129" t="s">
        <v>53</v>
      </c>
      <c r="G71" s="129"/>
      <c r="H71" s="48" t="s">
        <v>13</v>
      </c>
      <c r="I71" s="45"/>
      <c r="J71" s="51"/>
      <c r="K71" s="48"/>
    </row>
    <row r="72" spans="2:11" s="47" customFormat="1" ht="228.65" customHeight="1">
      <c r="B72" s="48">
        <v>39</v>
      </c>
      <c r="C72" s="123" t="s">
        <v>54</v>
      </c>
      <c r="D72" s="123"/>
      <c r="E72" s="123"/>
      <c r="F72" s="129" t="s">
        <v>55</v>
      </c>
      <c r="G72" s="129"/>
      <c r="H72" s="48" t="s">
        <v>13</v>
      </c>
      <c r="I72" s="45"/>
      <c r="J72" s="51"/>
      <c r="K72" s="48"/>
    </row>
    <row r="73" spans="2:11" s="47" customFormat="1" ht="228.65" customHeight="1">
      <c r="B73" s="48">
        <v>40</v>
      </c>
      <c r="C73" s="119" t="s">
        <v>116</v>
      </c>
      <c r="D73" s="119"/>
      <c r="E73" s="119"/>
      <c r="F73" s="129" t="s">
        <v>56</v>
      </c>
      <c r="G73" s="129"/>
      <c r="H73" s="48" t="s">
        <v>57</v>
      </c>
      <c r="I73" s="45"/>
      <c r="J73" s="51"/>
      <c r="K73" s="48"/>
    </row>
    <row r="74" spans="2:11" s="47" customFormat="1" ht="228.65" customHeight="1">
      <c r="B74" s="48">
        <v>41</v>
      </c>
      <c r="C74" s="123" t="s">
        <v>58</v>
      </c>
      <c r="D74" s="123"/>
      <c r="E74" s="123"/>
      <c r="F74" s="124" t="s">
        <v>59</v>
      </c>
      <c r="G74" s="124"/>
      <c r="H74" s="38" t="s">
        <v>60</v>
      </c>
      <c r="I74" s="48"/>
      <c r="J74" s="51"/>
      <c r="K74" s="48"/>
    </row>
    <row r="75" spans="2:11" s="47" customFormat="1" ht="201" customHeight="1">
      <c r="B75" s="48">
        <v>42</v>
      </c>
      <c r="C75" s="119" t="s">
        <v>61</v>
      </c>
      <c r="D75" s="119"/>
      <c r="E75" s="119"/>
      <c r="F75" s="124" t="s">
        <v>62</v>
      </c>
      <c r="G75" s="124"/>
      <c r="H75" s="38" t="s">
        <v>60</v>
      </c>
      <c r="I75" s="48"/>
      <c r="J75" s="51"/>
      <c r="K75" s="48"/>
    </row>
    <row r="76" spans="2:11" s="47" customFormat="1" ht="145.65" customHeight="1">
      <c r="B76" s="48">
        <v>43</v>
      </c>
      <c r="C76" s="123" t="s">
        <v>117</v>
      </c>
      <c r="D76" s="123"/>
      <c r="E76" s="123"/>
      <c r="F76" s="124" t="s">
        <v>62</v>
      </c>
      <c r="G76" s="124"/>
      <c r="H76" s="38" t="s">
        <v>22</v>
      </c>
      <c r="I76" s="48"/>
      <c r="J76" s="51"/>
      <c r="K76" s="48"/>
    </row>
    <row r="77" spans="2:11" s="47" customFormat="1" ht="161.5" customHeight="1">
      <c r="B77" s="48">
        <v>44</v>
      </c>
      <c r="C77" s="123" t="s">
        <v>118</v>
      </c>
      <c r="D77" s="123"/>
      <c r="E77" s="123"/>
      <c r="F77" s="124" t="s">
        <v>63</v>
      </c>
      <c r="G77" s="124"/>
      <c r="H77" s="38" t="s">
        <v>13</v>
      </c>
      <c r="I77" s="48"/>
      <c r="J77" s="51"/>
      <c r="K77" s="48"/>
    </row>
    <row r="78" spans="2:11" s="47" customFormat="1" ht="161.5" customHeight="1">
      <c r="B78" s="48">
        <v>45</v>
      </c>
      <c r="C78" s="123" t="s">
        <v>66</v>
      </c>
      <c r="D78" s="123"/>
      <c r="E78" s="123"/>
      <c r="F78" s="124" t="s">
        <v>67</v>
      </c>
      <c r="G78" s="124"/>
      <c r="H78" s="38" t="s">
        <v>64</v>
      </c>
      <c r="I78" s="50">
        <v>0</v>
      </c>
      <c r="J78" s="51"/>
      <c r="K78" s="48"/>
    </row>
    <row r="79" spans="2:11" s="47" customFormat="1" ht="136.4" customHeight="1">
      <c r="B79" s="48">
        <v>46</v>
      </c>
      <c r="C79" s="123" t="s">
        <v>119</v>
      </c>
      <c r="D79" s="123"/>
      <c r="E79" s="123"/>
      <c r="F79" s="124" t="s">
        <v>79</v>
      </c>
      <c r="G79" s="124"/>
      <c r="H79" s="38" t="s">
        <v>13</v>
      </c>
      <c r="I79" s="50">
        <f>+J106</f>
        <v>0</v>
      </c>
      <c r="J79" s="51"/>
      <c r="K79" s="48"/>
    </row>
    <row r="80" spans="2:11" s="47" customFormat="1" ht="168" customHeight="1">
      <c r="B80" s="48">
        <v>47</v>
      </c>
      <c r="C80" s="123" t="s">
        <v>69</v>
      </c>
      <c r="D80" s="123"/>
      <c r="E80" s="123"/>
      <c r="F80" s="124" t="s">
        <v>70</v>
      </c>
      <c r="G80" s="124"/>
      <c r="H80" s="38" t="s">
        <v>57</v>
      </c>
      <c r="I80" s="50"/>
      <c r="J80" s="51"/>
      <c r="K80" s="48">
        <v>0</v>
      </c>
    </row>
    <row r="81" spans="2:11" s="47" customFormat="1" ht="176.4" customHeight="1">
      <c r="B81" s="48">
        <v>48</v>
      </c>
      <c r="C81" s="123" t="s">
        <v>120</v>
      </c>
      <c r="D81" s="123"/>
      <c r="E81" s="123"/>
      <c r="F81" s="120" t="s">
        <v>65</v>
      </c>
      <c r="G81" s="121"/>
      <c r="H81" s="37" t="s">
        <v>121</v>
      </c>
      <c r="I81" s="53"/>
      <c r="J81" s="53"/>
      <c r="K81" s="53"/>
    </row>
    <row r="82" spans="2:11" s="47" customFormat="1" ht="162.65" customHeight="1">
      <c r="B82" s="48">
        <v>49</v>
      </c>
      <c r="C82" s="119" t="s">
        <v>68</v>
      </c>
      <c r="D82" s="119"/>
      <c r="E82" s="119"/>
      <c r="F82" s="120" t="s">
        <v>122</v>
      </c>
      <c r="G82" s="121"/>
      <c r="H82" s="37" t="s">
        <v>11</v>
      </c>
      <c r="I82" s="37"/>
      <c r="J82" s="37"/>
      <c r="K82" s="37"/>
    </row>
    <row r="83" spans="2:11" s="47" customFormat="1" ht="196.4" customHeight="1">
      <c r="B83" s="48">
        <v>50</v>
      </c>
      <c r="C83" s="119" t="s">
        <v>71</v>
      </c>
      <c r="D83" s="119"/>
      <c r="E83" s="119"/>
      <c r="F83" s="120" t="s">
        <v>81</v>
      </c>
      <c r="G83" s="121"/>
      <c r="H83" s="37" t="s">
        <v>121</v>
      </c>
      <c r="I83" s="37"/>
      <c r="J83" s="37"/>
      <c r="K83" s="37"/>
    </row>
    <row r="84" spans="2:11" s="47" customFormat="1" ht="23">
      <c r="B84" s="125" t="s">
        <v>123</v>
      </c>
      <c r="C84" s="126"/>
      <c r="D84" s="127"/>
      <c r="E84" s="54" t="s">
        <v>124</v>
      </c>
      <c r="F84" s="54"/>
      <c r="G84" s="54" t="s">
        <v>125</v>
      </c>
      <c r="H84" s="54" t="s">
        <v>126</v>
      </c>
      <c r="I84" s="52" t="s">
        <v>127</v>
      </c>
      <c r="J84" s="54" t="s">
        <v>4</v>
      </c>
      <c r="K84" s="54" t="s">
        <v>3</v>
      </c>
    </row>
    <row r="85" spans="2:11" s="47" customFormat="1" ht="23">
      <c r="B85" s="52"/>
      <c r="C85" s="52"/>
      <c r="D85" s="52"/>
      <c r="E85" s="54"/>
      <c r="F85" s="54"/>
      <c r="G85" s="54"/>
      <c r="H85" s="54"/>
      <c r="I85" s="52"/>
      <c r="J85" s="54"/>
      <c r="K85" s="54"/>
    </row>
    <row r="86" spans="2:11" s="47" customFormat="1" ht="14.4" customHeight="1">
      <c r="B86" s="55"/>
      <c r="C86" s="52"/>
      <c r="D86" s="52"/>
      <c r="E86" s="54"/>
      <c r="F86" s="54"/>
      <c r="G86" s="54"/>
      <c r="H86" s="54"/>
      <c r="I86" s="52"/>
      <c r="J86" s="54"/>
      <c r="K86" s="54"/>
    </row>
    <row r="87" spans="2:11" s="47" customFormat="1" ht="23">
      <c r="B87" s="128" t="s">
        <v>128</v>
      </c>
      <c r="C87" s="128"/>
      <c r="D87" s="128"/>
      <c r="E87" s="128"/>
      <c r="F87" s="56"/>
      <c r="G87" s="56"/>
      <c r="H87" s="56"/>
      <c r="I87" s="49"/>
      <c r="J87" s="55"/>
      <c r="K87" s="54"/>
    </row>
    <row r="88" spans="2:11" s="47" customFormat="1" ht="23">
      <c r="B88" s="122" t="s">
        <v>106</v>
      </c>
      <c r="C88" s="122"/>
      <c r="D88" s="122"/>
      <c r="E88" s="52">
        <v>0</v>
      </c>
      <c r="F88" s="56"/>
      <c r="G88" s="49"/>
      <c r="H88" s="49"/>
      <c r="I88" s="57"/>
      <c r="J88" s="58">
        <f>I88*H88*G88*E88</f>
        <v>0</v>
      </c>
      <c r="K88" s="54"/>
    </row>
    <row r="89" spans="2:11" s="47" customFormat="1" ht="23">
      <c r="B89" s="113" t="s">
        <v>129</v>
      </c>
      <c r="C89" s="113"/>
      <c r="D89" s="113"/>
      <c r="E89" s="46"/>
      <c r="F89" s="56"/>
      <c r="G89" s="56"/>
      <c r="H89" s="56"/>
      <c r="I89" s="57"/>
      <c r="J89" s="58">
        <f>SUM(J88:J88)</f>
        <v>0</v>
      </c>
      <c r="K89" s="49" t="s">
        <v>16</v>
      </c>
    </row>
    <row r="90" spans="2:11" s="47" customFormat="1" ht="23">
      <c r="B90" s="49"/>
      <c r="C90" s="59"/>
      <c r="D90" s="49"/>
      <c r="E90" s="46"/>
      <c r="F90" s="56"/>
      <c r="G90" s="56"/>
      <c r="H90" s="56"/>
      <c r="I90" s="57"/>
      <c r="J90" s="49"/>
      <c r="K90" s="49"/>
    </row>
    <row r="91" spans="2:11" s="47" customFormat="1">
      <c r="B91" s="39"/>
      <c r="C91" s="38"/>
      <c r="D91" s="38"/>
      <c r="E91" s="40"/>
      <c r="F91" s="40"/>
      <c r="G91" s="40"/>
      <c r="H91" s="40"/>
      <c r="I91" s="38"/>
      <c r="J91" s="40"/>
      <c r="K91" s="39"/>
    </row>
    <row r="92" spans="2:11" s="47" customFormat="1">
      <c r="B92" s="118" t="s">
        <v>208</v>
      </c>
      <c r="C92" s="118"/>
      <c r="D92" s="118"/>
      <c r="E92" s="60"/>
      <c r="F92" s="60"/>
      <c r="G92" s="40"/>
      <c r="H92" s="40"/>
      <c r="I92" s="38"/>
      <c r="J92" s="40"/>
      <c r="K92" s="39"/>
    </row>
    <row r="93" spans="2:11" s="47" customFormat="1">
      <c r="B93" s="117" t="s">
        <v>130</v>
      </c>
      <c r="C93" s="117"/>
      <c r="D93" s="117"/>
      <c r="E93" s="61"/>
      <c r="F93" s="61"/>
      <c r="G93" s="40"/>
      <c r="H93" s="40"/>
      <c r="I93" s="38"/>
      <c r="J93" s="62">
        <f>+J21</f>
        <v>0</v>
      </c>
      <c r="K93" s="39"/>
    </row>
    <row r="94" spans="2:11" s="47" customFormat="1">
      <c r="B94" s="117" t="s">
        <v>131</v>
      </c>
      <c r="C94" s="117"/>
      <c r="D94" s="117"/>
      <c r="E94" s="61"/>
      <c r="F94" s="61"/>
      <c r="G94" s="40"/>
      <c r="H94" s="40"/>
      <c r="I94" s="38"/>
      <c r="J94" s="62">
        <f>J93*0.1</f>
        <v>0</v>
      </c>
      <c r="K94" s="39"/>
    </row>
    <row r="95" spans="2:11" s="47" customFormat="1">
      <c r="B95" s="114" t="s">
        <v>129</v>
      </c>
      <c r="C95" s="114"/>
      <c r="D95" s="114"/>
      <c r="E95" s="61"/>
      <c r="F95" s="61"/>
      <c r="G95" s="40"/>
      <c r="H95" s="40"/>
      <c r="I95" s="38"/>
      <c r="J95" s="62">
        <f>SUM(J93:J94)</f>
        <v>0</v>
      </c>
      <c r="K95" s="38" t="s">
        <v>20</v>
      </c>
    </row>
    <row r="96" spans="2:11" s="47" customFormat="1">
      <c r="B96" s="114" t="s">
        <v>129</v>
      </c>
      <c r="C96" s="114"/>
      <c r="D96" s="114"/>
      <c r="E96" s="61"/>
      <c r="F96" s="61"/>
      <c r="G96" s="40"/>
      <c r="H96" s="40"/>
      <c r="I96" s="38"/>
      <c r="J96" s="62">
        <f>ROUND(J95,0)</f>
        <v>0</v>
      </c>
      <c r="K96" s="38" t="s">
        <v>20</v>
      </c>
    </row>
    <row r="97" spans="1:30" s="47" customFormat="1">
      <c r="B97" s="118" t="s">
        <v>209</v>
      </c>
      <c r="C97" s="118"/>
      <c r="D97" s="118"/>
      <c r="E97" s="30"/>
      <c r="F97" s="40"/>
      <c r="G97" s="40"/>
      <c r="H97" s="40"/>
      <c r="I97" s="45"/>
      <c r="J97" s="38"/>
      <c r="K97" s="38"/>
    </row>
    <row r="98" spans="1:30" s="47" customFormat="1">
      <c r="B98" s="117" t="s">
        <v>132</v>
      </c>
      <c r="C98" s="117"/>
      <c r="D98" s="117"/>
      <c r="E98" s="30"/>
      <c r="F98" s="30"/>
      <c r="G98" s="40"/>
      <c r="H98" s="40"/>
      <c r="I98" s="38"/>
      <c r="J98" s="62">
        <f>+J22</f>
        <v>0</v>
      </c>
      <c r="K98" s="38"/>
    </row>
    <row r="99" spans="1:30" s="47" customFormat="1">
      <c r="B99" s="117" t="s">
        <v>131</v>
      </c>
      <c r="C99" s="117"/>
      <c r="D99" s="117"/>
      <c r="E99" s="30"/>
      <c r="F99" s="30"/>
      <c r="G99" s="40"/>
      <c r="H99" s="40"/>
      <c r="I99" s="38"/>
      <c r="J99" s="62">
        <f>J98*0.1</f>
        <v>0</v>
      </c>
      <c r="K99" s="38"/>
    </row>
    <row r="100" spans="1:30" s="47" customFormat="1">
      <c r="B100" s="114" t="s">
        <v>129</v>
      </c>
      <c r="C100" s="114"/>
      <c r="D100" s="114"/>
      <c r="E100" s="30"/>
      <c r="F100" s="30"/>
      <c r="G100" s="40"/>
      <c r="H100" s="40"/>
      <c r="I100" s="38"/>
      <c r="J100" s="62">
        <f>SUM(J98:J99)</f>
        <v>0</v>
      </c>
      <c r="K100" s="38" t="s">
        <v>9</v>
      </c>
    </row>
    <row r="101" spans="1:30" s="47" customFormat="1">
      <c r="B101" s="31"/>
      <c r="C101" s="63"/>
      <c r="D101" s="63"/>
      <c r="E101" s="30"/>
      <c r="F101" s="30"/>
      <c r="G101" s="40"/>
      <c r="H101" s="40"/>
      <c r="I101" s="38"/>
      <c r="J101" s="62"/>
      <c r="K101" s="38"/>
    </row>
    <row r="102" spans="1:30">
      <c r="B102" s="39"/>
      <c r="C102" s="38"/>
      <c r="D102" s="38"/>
      <c r="E102" s="40"/>
      <c r="F102" s="40"/>
      <c r="G102" s="40"/>
      <c r="H102" s="40"/>
      <c r="I102" s="38"/>
      <c r="J102" s="40"/>
      <c r="K102" s="40"/>
    </row>
    <row r="103" spans="1:30">
      <c r="B103" s="118" t="s">
        <v>227</v>
      </c>
      <c r="C103" s="118"/>
      <c r="D103" s="118"/>
      <c r="E103" s="30"/>
      <c r="F103" s="30"/>
      <c r="G103" s="40"/>
      <c r="H103" s="40"/>
      <c r="I103" s="38"/>
      <c r="J103" s="40"/>
      <c r="K103" s="40"/>
    </row>
    <row r="104" spans="1:30">
      <c r="B104" s="117" t="s">
        <v>135</v>
      </c>
      <c r="C104" s="117"/>
      <c r="D104" s="117"/>
      <c r="E104" s="30"/>
      <c r="F104" s="30"/>
      <c r="G104" s="116">
        <v>0</v>
      </c>
      <c r="H104" s="116"/>
      <c r="I104" s="116"/>
      <c r="J104" s="62">
        <f>+J23</f>
        <v>0</v>
      </c>
      <c r="K104" s="38"/>
    </row>
    <row r="105" spans="1:30" s="40" customFormat="1">
      <c r="A105" s="64"/>
      <c r="B105" s="39"/>
      <c r="C105" s="38"/>
      <c r="D105" s="38"/>
      <c r="I105" s="38"/>
      <c r="J105" s="62">
        <f>J104*0.1</f>
        <v>0</v>
      </c>
      <c r="L105" s="29"/>
      <c r="M105" s="29"/>
      <c r="N105" s="29"/>
      <c r="O105" s="29"/>
      <c r="P105" s="29"/>
      <c r="Q105" s="29"/>
      <c r="R105" s="29"/>
      <c r="S105" s="29"/>
      <c r="T105" s="29"/>
      <c r="U105" s="29"/>
      <c r="V105" s="29"/>
      <c r="W105" s="29"/>
      <c r="X105" s="29"/>
      <c r="Y105" s="29"/>
      <c r="Z105" s="29"/>
      <c r="AA105" s="29"/>
      <c r="AB105" s="29"/>
      <c r="AC105" s="29"/>
      <c r="AD105" s="29"/>
    </row>
    <row r="106" spans="1:30" s="40" customFormat="1">
      <c r="A106" s="64"/>
      <c r="B106" s="39"/>
      <c r="C106" s="38"/>
      <c r="D106" s="38"/>
      <c r="I106" s="38"/>
      <c r="J106" s="62">
        <f>SUM(J104:J105)</f>
        <v>0</v>
      </c>
      <c r="K106" s="38" t="s">
        <v>20</v>
      </c>
      <c r="L106" s="29"/>
      <c r="M106" s="29"/>
      <c r="N106" s="29"/>
      <c r="O106" s="29"/>
      <c r="P106" s="29"/>
      <c r="Q106" s="29"/>
      <c r="R106" s="29"/>
      <c r="S106" s="29"/>
      <c r="T106" s="29"/>
      <c r="U106" s="29"/>
      <c r="V106" s="29"/>
      <c r="W106" s="29"/>
      <c r="X106" s="29"/>
      <c r="Y106" s="29"/>
      <c r="Z106" s="29"/>
      <c r="AA106" s="29"/>
      <c r="AB106" s="29"/>
      <c r="AC106" s="29"/>
      <c r="AD106" s="29"/>
    </row>
    <row r="107" spans="1:30">
      <c r="B107" s="118" t="s">
        <v>228</v>
      </c>
      <c r="C107" s="118"/>
      <c r="D107" s="118"/>
      <c r="E107" s="30"/>
      <c r="F107" s="30"/>
      <c r="G107" s="40"/>
      <c r="H107" s="40"/>
      <c r="I107" s="38"/>
      <c r="J107" s="40"/>
      <c r="K107" s="40"/>
    </row>
    <row r="108" spans="1:30">
      <c r="B108" s="117" t="s">
        <v>135</v>
      </c>
      <c r="C108" s="117"/>
      <c r="D108" s="117"/>
      <c r="E108" s="30"/>
      <c r="F108" s="30"/>
      <c r="G108" s="116">
        <v>0</v>
      </c>
      <c r="H108" s="116"/>
      <c r="I108" s="116"/>
      <c r="J108" s="62">
        <f>+J24</f>
        <v>3</v>
      </c>
      <c r="K108" s="38"/>
    </row>
    <row r="109" spans="1:30">
      <c r="B109" s="39"/>
      <c r="C109" s="38"/>
      <c r="D109" s="38"/>
      <c r="E109" s="40"/>
      <c r="F109" s="40"/>
      <c r="G109" s="40"/>
      <c r="H109" s="40"/>
      <c r="I109" s="38"/>
      <c r="J109" s="62">
        <f>J108*0.1</f>
        <v>0.30000000000000004</v>
      </c>
      <c r="K109" s="40"/>
    </row>
    <row r="110" spans="1:30">
      <c r="B110" s="39"/>
      <c r="C110" s="38"/>
      <c r="D110" s="38"/>
      <c r="E110" s="40"/>
      <c r="F110" s="40"/>
      <c r="G110" s="40"/>
      <c r="H110" s="40"/>
      <c r="I110" s="38"/>
      <c r="J110" s="62">
        <f>SUM(J108:J109)</f>
        <v>3.3</v>
      </c>
      <c r="K110" s="38" t="s">
        <v>60</v>
      </c>
    </row>
  </sheetData>
  <mergeCells count="134">
    <mergeCell ref="B15:K15"/>
    <mergeCell ref="C24:D24"/>
    <mergeCell ref="C25:D25"/>
    <mergeCell ref="C26:D26"/>
    <mergeCell ref="E9:K9"/>
    <mergeCell ref="B13:B14"/>
    <mergeCell ref="C13:C14"/>
    <mergeCell ref="D13:D14"/>
    <mergeCell ref="E13:E14"/>
    <mergeCell ref="G13:I13"/>
    <mergeCell ref="J13:J14"/>
    <mergeCell ref="K13:K14"/>
    <mergeCell ref="C35:E35"/>
    <mergeCell ref="F35:G35"/>
    <mergeCell ref="C36:E36"/>
    <mergeCell ref="F36:G36"/>
    <mergeCell ref="B31:J31"/>
    <mergeCell ref="C33:E33"/>
    <mergeCell ref="F33:G33"/>
    <mergeCell ref="C34:E34"/>
    <mergeCell ref="F34:G34"/>
    <mergeCell ref="C40:E40"/>
    <mergeCell ref="F40:G40"/>
    <mergeCell ref="C41:E41"/>
    <mergeCell ref="F41:G41"/>
    <mergeCell ref="C42:E42"/>
    <mergeCell ref="F42:G42"/>
    <mergeCell ref="C37:E37"/>
    <mergeCell ref="F37:G37"/>
    <mergeCell ref="C38:E38"/>
    <mergeCell ref="F38:G38"/>
    <mergeCell ref="C39:E39"/>
    <mergeCell ref="F39:G39"/>
    <mergeCell ref="C46:E46"/>
    <mergeCell ref="F46:G46"/>
    <mergeCell ref="C47:E47"/>
    <mergeCell ref="F47:G47"/>
    <mergeCell ref="C48:E48"/>
    <mergeCell ref="F48:G48"/>
    <mergeCell ref="C43:E43"/>
    <mergeCell ref="F43:G43"/>
    <mergeCell ref="C44:E44"/>
    <mergeCell ref="F44:G44"/>
    <mergeCell ref="C45:E45"/>
    <mergeCell ref="F45:G45"/>
    <mergeCell ref="C52:E52"/>
    <mergeCell ref="F52:G52"/>
    <mergeCell ref="C53:E53"/>
    <mergeCell ref="F53:G53"/>
    <mergeCell ref="C54:E54"/>
    <mergeCell ref="F54:G54"/>
    <mergeCell ref="C49:E49"/>
    <mergeCell ref="F49:G49"/>
    <mergeCell ref="C50:E50"/>
    <mergeCell ref="F50:G50"/>
    <mergeCell ref="C51:E51"/>
    <mergeCell ref="F51:G51"/>
    <mergeCell ref="C58:E58"/>
    <mergeCell ref="F58:G58"/>
    <mergeCell ref="C59:E59"/>
    <mergeCell ref="F59:G59"/>
    <mergeCell ref="C60:E60"/>
    <mergeCell ref="F60:G60"/>
    <mergeCell ref="C55:E55"/>
    <mergeCell ref="F55:G55"/>
    <mergeCell ref="C56:E56"/>
    <mergeCell ref="F56:G56"/>
    <mergeCell ref="C57:E57"/>
    <mergeCell ref="F57:G57"/>
    <mergeCell ref="C64:E64"/>
    <mergeCell ref="F64:G64"/>
    <mergeCell ref="C65:E65"/>
    <mergeCell ref="F65:G65"/>
    <mergeCell ref="C66:E66"/>
    <mergeCell ref="F66:G66"/>
    <mergeCell ref="C61:E61"/>
    <mergeCell ref="F61:G61"/>
    <mergeCell ref="C62:E62"/>
    <mergeCell ref="F62:G62"/>
    <mergeCell ref="C63:E63"/>
    <mergeCell ref="F63:G63"/>
    <mergeCell ref="C70:E70"/>
    <mergeCell ref="F70:G70"/>
    <mergeCell ref="C71:E71"/>
    <mergeCell ref="F71:G71"/>
    <mergeCell ref="C72:E72"/>
    <mergeCell ref="F72:G72"/>
    <mergeCell ref="C67:E67"/>
    <mergeCell ref="F67:G67"/>
    <mergeCell ref="C68:E68"/>
    <mergeCell ref="F68:G68"/>
    <mergeCell ref="C69:E69"/>
    <mergeCell ref="F69:G69"/>
    <mergeCell ref="C76:E76"/>
    <mergeCell ref="F76:G76"/>
    <mergeCell ref="C77:E77"/>
    <mergeCell ref="F77:G77"/>
    <mergeCell ref="C78:E78"/>
    <mergeCell ref="F78:G78"/>
    <mergeCell ref="C73:E73"/>
    <mergeCell ref="F73:G73"/>
    <mergeCell ref="C74:E74"/>
    <mergeCell ref="F74:G74"/>
    <mergeCell ref="C75:E75"/>
    <mergeCell ref="F75:G75"/>
    <mergeCell ref="C82:E82"/>
    <mergeCell ref="F82:G82"/>
    <mergeCell ref="C83:E83"/>
    <mergeCell ref="F83:G83"/>
    <mergeCell ref="B84:D84"/>
    <mergeCell ref="B87:E87"/>
    <mergeCell ref="B88:D88"/>
    <mergeCell ref="B89:D89"/>
    <mergeCell ref="C79:E79"/>
    <mergeCell ref="F79:G79"/>
    <mergeCell ref="C80:E80"/>
    <mergeCell ref="F80:G80"/>
    <mergeCell ref="C81:E81"/>
    <mergeCell ref="F81:G81"/>
    <mergeCell ref="B92:D92"/>
    <mergeCell ref="B93:D93"/>
    <mergeCell ref="B103:D103"/>
    <mergeCell ref="B104:D104"/>
    <mergeCell ref="G104:I104"/>
    <mergeCell ref="B107:D107"/>
    <mergeCell ref="G108:I108"/>
    <mergeCell ref="B108:D108"/>
    <mergeCell ref="B100:D100"/>
    <mergeCell ref="B94:D94"/>
    <mergeCell ref="B95:D95"/>
    <mergeCell ref="B96:D96"/>
    <mergeCell ref="B97:D97"/>
    <mergeCell ref="B98:D98"/>
    <mergeCell ref="B99:D9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3F75C-D6E6-4DB1-AEC8-5CED004E23B1}">
  <sheetPr>
    <tabColor rgb="FFFFFF00"/>
  </sheetPr>
  <dimension ref="A2:AD112"/>
  <sheetViews>
    <sheetView zoomScale="57"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222</v>
      </c>
      <c r="F3" s="29">
        <f>2*7.2+1*6.8</f>
        <v>21.2</v>
      </c>
    </row>
    <row r="4" spans="2:11" ht="21" customHeight="1">
      <c r="B4" s="30" t="s">
        <v>87</v>
      </c>
      <c r="C4" s="38" t="s">
        <v>174</v>
      </c>
    </row>
    <row r="5" spans="2:11" ht="21" customHeight="1">
      <c r="B5" s="30" t="s">
        <v>88</v>
      </c>
      <c r="C5" s="31" t="s">
        <v>270</v>
      </c>
    </row>
    <row r="6" spans="2:11" ht="21" customHeight="1">
      <c r="B6" s="30" t="s">
        <v>89</v>
      </c>
      <c r="C6" s="31"/>
    </row>
    <row r="7" spans="2:11" ht="21" customHeight="1">
      <c r="B7" s="30" t="s">
        <v>90</v>
      </c>
      <c r="C7" s="31">
        <v>3</v>
      </c>
    </row>
    <row r="8" spans="2:11" ht="21" customHeight="1">
      <c r="B8" s="30" t="s">
        <v>91</v>
      </c>
      <c r="C8" s="31" t="s">
        <v>212</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38"/>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54C2-0D31-4C7A-B62F-03D836158A85}">
  <sheetPr>
    <tabColor rgb="FFFFFF00"/>
  </sheetPr>
  <dimension ref="A2:AD112"/>
  <sheetViews>
    <sheetView zoomScale="65"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222</v>
      </c>
      <c r="F3" s="29">
        <f>2*7.2+1*6.8</f>
        <v>21.2</v>
      </c>
    </row>
    <row r="4" spans="2:11" ht="21" customHeight="1">
      <c r="B4" s="30" t="s">
        <v>87</v>
      </c>
      <c r="C4" s="38" t="s">
        <v>224</v>
      </c>
    </row>
    <row r="5" spans="2:11" ht="21" customHeight="1">
      <c r="B5" s="30" t="s">
        <v>88</v>
      </c>
      <c r="C5" s="31" t="s">
        <v>270</v>
      </c>
    </row>
    <row r="6" spans="2:11" ht="21" customHeight="1">
      <c r="B6" s="30" t="s">
        <v>89</v>
      </c>
      <c r="C6" s="31"/>
    </row>
    <row r="7" spans="2:11" ht="21" customHeight="1">
      <c r="B7" s="30" t="s">
        <v>90</v>
      </c>
      <c r="C7" s="31">
        <v>3</v>
      </c>
    </row>
    <row r="8" spans="2:11" ht="21" customHeight="1">
      <c r="B8" s="30" t="s">
        <v>91</v>
      </c>
      <c r="C8" s="31" t="s">
        <v>223</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38"/>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C27:D27"/>
    <mergeCell ref="E9:K9"/>
    <mergeCell ref="B13:B14"/>
    <mergeCell ref="C13:C14"/>
    <mergeCell ref="D13:D14"/>
    <mergeCell ref="E13:E14"/>
    <mergeCell ref="G13:I13"/>
    <mergeCell ref="J13:J14"/>
    <mergeCell ref="K13:K14"/>
    <mergeCell ref="C37:E37"/>
    <mergeCell ref="F37:G37"/>
    <mergeCell ref="C38:E38"/>
    <mergeCell ref="F38:G38"/>
    <mergeCell ref="B32:J32"/>
    <mergeCell ref="C34:E34"/>
    <mergeCell ref="F34:G34"/>
    <mergeCell ref="C35:E35"/>
    <mergeCell ref="F35:G35"/>
    <mergeCell ref="C36:E36"/>
    <mergeCell ref="F36:G36"/>
    <mergeCell ref="C42:E42"/>
    <mergeCell ref="F42:G42"/>
    <mergeCell ref="C43:E43"/>
    <mergeCell ref="F43:G43"/>
    <mergeCell ref="C44:E44"/>
    <mergeCell ref="F44:G44"/>
    <mergeCell ref="C39:E39"/>
    <mergeCell ref="F39:G39"/>
    <mergeCell ref="C40:E40"/>
    <mergeCell ref="F40:G40"/>
    <mergeCell ref="C41:E41"/>
    <mergeCell ref="F41:G41"/>
    <mergeCell ref="C48:E48"/>
    <mergeCell ref="F48:G48"/>
    <mergeCell ref="C49:E49"/>
    <mergeCell ref="F49:G49"/>
    <mergeCell ref="C50:E50"/>
    <mergeCell ref="F50:G50"/>
    <mergeCell ref="C45:E45"/>
    <mergeCell ref="F45:G45"/>
    <mergeCell ref="C46:E46"/>
    <mergeCell ref="F46:G46"/>
    <mergeCell ref="C47:E47"/>
    <mergeCell ref="F47:G47"/>
    <mergeCell ref="C54:E54"/>
    <mergeCell ref="F54:G54"/>
    <mergeCell ref="C55:E55"/>
    <mergeCell ref="F55:G55"/>
    <mergeCell ref="C56:E56"/>
    <mergeCell ref="F56:G56"/>
    <mergeCell ref="C51:E51"/>
    <mergeCell ref="F51:G51"/>
    <mergeCell ref="C52:E52"/>
    <mergeCell ref="F52:G52"/>
    <mergeCell ref="C53:E53"/>
    <mergeCell ref="F53:G53"/>
    <mergeCell ref="C60:E60"/>
    <mergeCell ref="F60:G60"/>
    <mergeCell ref="C61:E61"/>
    <mergeCell ref="F61:G61"/>
    <mergeCell ref="C62:E62"/>
    <mergeCell ref="F62:G62"/>
    <mergeCell ref="C57:E57"/>
    <mergeCell ref="F57:G57"/>
    <mergeCell ref="C58:E58"/>
    <mergeCell ref="F58:G58"/>
    <mergeCell ref="C59:E59"/>
    <mergeCell ref="F59:G59"/>
    <mergeCell ref="C66:E66"/>
    <mergeCell ref="F66:G66"/>
    <mergeCell ref="C67:E67"/>
    <mergeCell ref="F67:G67"/>
    <mergeCell ref="C68:E68"/>
    <mergeCell ref="F68:G68"/>
    <mergeCell ref="C63:E63"/>
    <mergeCell ref="F63:G63"/>
    <mergeCell ref="C64:E64"/>
    <mergeCell ref="F64:G64"/>
    <mergeCell ref="C65:E65"/>
    <mergeCell ref="F65:G65"/>
    <mergeCell ref="C72:E72"/>
    <mergeCell ref="F72:G72"/>
    <mergeCell ref="C73:E73"/>
    <mergeCell ref="F73:G73"/>
    <mergeCell ref="C74:E74"/>
    <mergeCell ref="F74:G74"/>
    <mergeCell ref="C69:E69"/>
    <mergeCell ref="F69:G69"/>
    <mergeCell ref="C70:E70"/>
    <mergeCell ref="F70:G70"/>
    <mergeCell ref="C71:E71"/>
    <mergeCell ref="F71:G71"/>
    <mergeCell ref="C78:E78"/>
    <mergeCell ref="F78:G78"/>
    <mergeCell ref="C79:E79"/>
    <mergeCell ref="F79:G79"/>
    <mergeCell ref="C80:E80"/>
    <mergeCell ref="F80:G80"/>
    <mergeCell ref="C75:E75"/>
    <mergeCell ref="F75:G75"/>
    <mergeCell ref="C76:E76"/>
    <mergeCell ref="F76:G76"/>
    <mergeCell ref="C77:E77"/>
    <mergeCell ref="F77:G77"/>
    <mergeCell ref="B93:D93"/>
    <mergeCell ref="C84:E84"/>
    <mergeCell ref="F84:G84"/>
    <mergeCell ref="B85:D85"/>
    <mergeCell ref="B88:E88"/>
    <mergeCell ref="B89:D89"/>
    <mergeCell ref="B90:D90"/>
    <mergeCell ref="C81:E81"/>
    <mergeCell ref="F81:G81"/>
    <mergeCell ref="C82:E82"/>
    <mergeCell ref="F82:G82"/>
    <mergeCell ref="C83:E83"/>
    <mergeCell ref="F83:G83"/>
    <mergeCell ref="B94:D94"/>
    <mergeCell ref="B95:D95"/>
    <mergeCell ref="B103:E103"/>
    <mergeCell ref="B105:D105"/>
    <mergeCell ref="G105:I105"/>
    <mergeCell ref="B106:D106"/>
    <mergeCell ref="G109:I109"/>
    <mergeCell ref="B109:D109"/>
    <mergeCell ref="B104:D104"/>
    <mergeCell ref="B108:D108"/>
    <mergeCell ref="B96:D96"/>
    <mergeCell ref="B97:D97"/>
    <mergeCell ref="B98:D98"/>
    <mergeCell ref="B99:D99"/>
    <mergeCell ref="B100:D100"/>
    <mergeCell ref="B101:D10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FD46-1F68-4C83-903C-374A40F7E0B4}">
  <sheetPr>
    <tabColor rgb="FFFFFF00"/>
  </sheetPr>
  <dimension ref="A2:AD112"/>
  <sheetViews>
    <sheetView zoomScale="66"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229</v>
      </c>
      <c r="F3" s="29">
        <f>2*19+1*37</f>
        <v>75</v>
      </c>
    </row>
    <row r="4" spans="2:11" ht="21" customHeight="1">
      <c r="B4" s="30" t="s">
        <v>87</v>
      </c>
      <c r="C4" s="38" t="s">
        <v>184</v>
      </c>
    </row>
    <row r="5" spans="2:11" ht="21" customHeight="1">
      <c r="B5" s="30" t="s">
        <v>88</v>
      </c>
      <c r="C5" s="31" t="s">
        <v>271</v>
      </c>
      <c r="E5" s="29" t="s">
        <v>230</v>
      </c>
      <c r="F5" s="29">
        <f>2*8</f>
        <v>16</v>
      </c>
    </row>
    <row r="6" spans="2:11" ht="21" customHeight="1">
      <c r="B6" s="30" t="s">
        <v>89</v>
      </c>
      <c r="C6" s="31"/>
      <c r="F6" s="29">
        <f>1*10</f>
        <v>10</v>
      </c>
    </row>
    <row r="7" spans="2:11" ht="21" customHeight="1">
      <c r="B7" s="30" t="s">
        <v>90</v>
      </c>
      <c r="C7" s="31">
        <v>3</v>
      </c>
    </row>
    <row r="8" spans="2:11" ht="21" customHeight="1">
      <c r="B8" s="30" t="s">
        <v>91</v>
      </c>
      <c r="C8" s="31" t="s">
        <v>203</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185</v>
      </c>
      <c r="C16" s="38" t="s">
        <v>220</v>
      </c>
      <c r="D16" s="38" t="s">
        <v>193</v>
      </c>
      <c r="E16" s="38"/>
      <c r="F16" s="38">
        <v>2</v>
      </c>
      <c r="G16" s="38">
        <v>3.5</v>
      </c>
      <c r="H16" s="38">
        <v>12.5</v>
      </c>
      <c r="I16" s="39"/>
      <c r="J16" s="38"/>
      <c r="K16" s="39" t="s">
        <v>194</v>
      </c>
    </row>
    <row r="17" spans="2:11">
      <c r="B17" s="39" t="s">
        <v>30</v>
      </c>
      <c r="C17" s="38" t="s">
        <v>195</v>
      </c>
      <c r="D17" s="38" t="s">
        <v>193</v>
      </c>
      <c r="E17" s="40"/>
      <c r="F17" s="38">
        <v>2</v>
      </c>
      <c r="G17" s="38">
        <v>12.5</v>
      </c>
      <c r="H17" s="40"/>
      <c r="I17" s="40"/>
      <c r="J17" s="38">
        <f>G17*F17</f>
        <v>25</v>
      </c>
      <c r="K17" s="39" t="s">
        <v>194</v>
      </c>
    </row>
    <row r="18" spans="2:11">
      <c r="B18" s="39" t="s">
        <v>205</v>
      </c>
      <c r="C18" s="38" t="s">
        <v>195</v>
      </c>
      <c r="D18" s="38" t="s">
        <v>193</v>
      </c>
      <c r="E18" s="40"/>
      <c r="F18" s="38">
        <v>2</v>
      </c>
      <c r="G18" s="38">
        <v>12.5</v>
      </c>
      <c r="H18" s="40"/>
      <c r="I18" s="40"/>
      <c r="J18" s="38">
        <f>G18*F18</f>
        <v>25</v>
      </c>
      <c r="K18" s="39" t="s">
        <v>194</v>
      </c>
    </row>
    <row r="19" spans="2:11" ht="43">
      <c r="B19" s="39" t="s">
        <v>230</v>
      </c>
      <c r="C19" s="38" t="s">
        <v>231</v>
      </c>
      <c r="D19" s="38" t="s">
        <v>232</v>
      </c>
      <c r="E19" s="40"/>
      <c r="F19" s="38">
        <f>+F6+F5</f>
        <v>26</v>
      </c>
      <c r="G19" s="38">
        <v>0</v>
      </c>
      <c r="H19" s="40">
        <v>0</v>
      </c>
      <c r="I19" s="40">
        <v>0</v>
      </c>
      <c r="J19" s="38">
        <f>+F19</f>
        <v>26</v>
      </c>
      <c r="K19" s="53" t="s">
        <v>233</v>
      </c>
    </row>
    <row r="20" spans="2:11" ht="22.5" customHeight="1">
      <c r="B20" s="41" t="s">
        <v>107</v>
      </c>
      <c r="C20" s="31"/>
      <c r="D20" s="31"/>
      <c r="E20" s="42"/>
      <c r="F20" s="42"/>
      <c r="G20" s="43"/>
      <c r="H20" s="40"/>
      <c r="I20" s="36"/>
      <c r="J20" s="44"/>
      <c r="K20" s="39"/>
    </row>
    <row r="21" spans="2:11" ht="22.5" customHeight="1">
      <c r="B21" s="41"/>
      <c r="C21" s="42" t="s">
        <v>185</v>
      </c>
      <c r="D21" s="37"/>
      <c r="E21" s="42"/>
      <c r="F21" s="42"/>
      <c r="G21" s="43"/>
      <c r="H21" s="40"/>
      <c r="I21" s="31" t="s">
        <v>13</v>
      </c>
      <c r="J21" s="44">
        <f>+J16</f>
        <v>0</v>
      </c>
      <c r="K21" s="39"/>
    </row>
    <row r="22" spans="2:11" ht="22.5" customHeight="1">
      <c r="B22" s="41"/>
      <c r="C22" s="86" t="s">
        <v>30</v>
      </c>
      <c r="D22" s="39"/>
      <c r="E22" s="37"/>
      <c r="F22" s="37"/>
      <c r="G22" s="38"/>
      <c r="H22" s="38"/>
      <c r="I22" s="31" t="s">
        <v>60</v>
      </c>
      <c r="J22" s="44">
        <f>+J17</f>
        <v>25</v>
      </c>
      <c r="K22" s="39"/>
    </row>
    <row r="23" spans="2:11" ht="22.5" customHeight="1">
      <c r="B23" s="41"/>
      <c r="C23" s="86" t="s">
        <v>205</v>
      </c>
      <c r="D23" s="39"/>
      <c r="E23" s="37"/>
      <c r="F23" s="37"/>
      <c r="G23" s="38"/>
      <c r="H23" s="38"/>
      <c r="I23" s="31" t="s">
        <v>60</v>
      </c>
      <c r="J23" s="44">
        <f>+J18</f>
        <v>25</v>
      </c>
      <c r="K23" s="39"/>
    </row>
    <row r="24" spans="2:11" ht="22.5" customHeight="1">
      <c r="B24" s="41"/>
      <c r="C24" s="86" t="s">
        <v>230</v>
      </c>
      <c r="D24" s="39"/>
      <c r="E24" s="37"/>
      <c r="F24" s="37"/>
      <c r="G24" s="38"/>
      <c r="H24" s="38"/>
      <c r="I24" s="31" t="s">
        <v>22</v>
      </c>
      <c r="J24" s="44">
        <f>+J19</f>
        <v>26</v>
      </c>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2</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v>0</v>
      </c>
      <c r="J39" s="51"/>
      <c r="K39" s="48"/>
    </row>
    <row r="40" spans="2:11" s="47" customFormat="1" ht="272.5" customHeight="1">
      <c r="B40" s="48">
        <v>6</v>
      </c>
      <c r="C40" s="123" t="s">
        <v>146</v>
      </c>
      <c r="D40" s="123"/>
      <c r="E40" s="123"/>
      <c r="F40" s="124" t="s">
        <v>15</v>
      </c>
      <c r="G40" s="124"/>
      <c r="H40" s="49" t="s">
        <v>16</v>
      </c>
      <c r="I40" s="50">
        <f>+J89</f>
        <v>105.6</v>
      </c>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37" t="s">
        <v>26</v>
      </c>
      <c r="G47" s="137"/>
      <c r="H47" s="49" t="s">
        <v>22</v>
      </c>
      <c r="I47" s="50">
        <f>+J111</f>
        <v>26</v>
      </c>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25</v>
      </c>
      <c r="J54" s="51"/>
      <c r="K54" s="48"/>
    </row>
    <row r="55" spans="2:11" s="47" customFormat="1" ht="103.75" customHeight="1">
      <c r="B55" s="48">
        <v>21</v>
      </c>
      <c r="C55" s="123" t="s">
        <v>160</v>
      </c>
      <c r="D55" s="123"/>
      <c r="E55" s="123"/>
      <c r="F55" s="124" t="s">
        <v>33</v>
      </c>
      <c r="G55" s="124"/>
      <c r="H55" s="48" t="s">
        <v>9</v>
      </c>
      <c r="I55" s="50">
        <f>+J106</f>
        <v>25</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v>0</v>
      </c>
      <c r="J79" s="51"/>
      <c r="K79" s="48"/>
    </row>
    <row r="80" spans="2:11" s="47" customFormat="1" ht="136.4" customHeight="1">
      <c r="B80" s="48">
        <v>46</v>
      </c>
      <c r="C80" s="123" t="s">
        <v>119</v>
      </c>
      <c r="D80" s="123"/>
      <c r="E80" s="123"/>
      <c r="F80" s="124" t="s">
        <v>79</v>
      </c>
      <c r="G80" s="124"/>
      <c r="H80" s="38" t="s">
        <v>13</v>
      </c>
      <c r="I80" s="50">
        <f>+J97</f>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23">
      <c r="B87" s="138" t="s">
        <v>236</v>
      </c>
      <c r="C87" s="139"/>
      <c r="D87" s="140"/>
      <c r="E87" s="54">
        <v>4</v>
      </c>
      <c r="F87" s="54"/>
      <c r="G87" s="54">
        <v>2</v>
      </c>
      <c r="H87" s="54">
        <v>2</v>
      </c>
      <c r="I87" s="52">
        <v>6</v>
      </c>
      <c r="J87" s="54">
        <f>+E87*G87*H87*I87</f>
        <v>96</v>
      </c>
      <c r="K87" s="54"/>
    </row>
    <row r="88" spans="2:11" s="47" customFormat="1" ht="23">
      <c r="B88" s="128" t="s">
        <v>128</v>
      </c>
      <c r="C88" s="128"/>
      <c r="D88" s="128"/>
      <c r="E88" s="128"/>
      <c r="F88" s="56"/>
      <c r="G88" s="56"/>
      <c r="H88" s="56"/>
      <c r="I88" s="49"/>
      <c r="J88" s="62">
        <f>J87*0.1</f>
        <v>9.6000000000000014</v>
      </c>
      <c r="K88" s="54"/>
    </row>
    <row r="89" spans="2:11" s="47" customFormat="1" ht="23">
      <c r="B89" s="122" t="s">
        <v>106</v>
      </c>
      <c r="C89" s="122"/>
      <c r="D89" s="122"/>
      <c r="E89" s="52">
        <v>0</v>
      </c>
      <c r="F89" s="56"/>
      <c r="G89" s="49"/>
      <c r="H89" s="49"/>
      <c r="I89" s="57"/>
      <c r="J89" s="62">
        <f>SUM(J87:J88)</f>
        <v>105.6</v>
      </c>
      <c r="K89" s="54"/>
    </row>
    <row r="90" spans="2:11" s="47" customFormat="1" ht="23">
      <c r="B90" s="113" t="s">
        <v>129</v>
      </c>
      <c r="C90" s="113"/>
      <c r="D90" s="113"/>
      <c r="E90" s="46"/>
      <c r="F90" s="56"/>
      <c r="G90" s="56"/>
      <c r="H90" s="56"/>
      <c r="I90" s="57"/>
      <c r="J90" s="62"/>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234</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25</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25</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25</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25</v>
      </c>
      <c r="K106" s="39" t="s">
        <v>9</v>
      </c>
    </row>
    <row r="107" spans="1:30">
      <c r="B107" s="39"/>
      <c r="C107" s="38"/>
      <c r="D107" s="38"/>
      <c r="E107" s="40"/>
      <c r="F107" s="40"/>
      <c r="G107" s="40"/>
      <c r="H107" s="40"/>
      <c r="I107" s="38"/>
      <c r="J107" s="40"/>
      <c r="K107" s="40"/>
    </row>
    <row r="108" spans="1:30">
      <c r="B108" s="118" t="s">
        <v>235</v>
      </c>
      <c r="C108" s="118"/>
      <c r="D108" s="118"/>
      <c r="E108" s="30"/>
      <c r="F108" s="30"/>
      <c r="G108" s="40"/>
      <c r="H108" s="40"/>
      <c r="I108" s="38"/>
      <c r="J108" s="40"/>
      <c r="K108" s="40"/>
    </row>
    <row r="109" spans="1:30">
      <c r="B109" s="117" t="s">
        <v>135</v>
      </c>
      <c r="C109" s="117"/>
      <c r="D109" s="117"/>
      <c r="E109" s="30"/>
      <c r="F109" s="30"/>
      <c r="G109" s="116">
        <v>0</v>
      </c>
      <c r="H109" s="116"/>
      <c r="I109" s="116"/>
      <c r="J109" s="62">
        <f>+J24</f>
        <v>26</v>
      </c>
      <c r="K109" s="38"/>
    </row>
    <row r="110" spans="1:30" s="40" customFormat="1">
      <c r="A110" s="64"/>
      <c r="B110" s="39"/>
      <c r="C110" s="38"/>
      <c r="D110" s="38"/>
      <c r="I110" s="38"/>
      <c r="J110" s="62">
        <f>J109*0.1*0</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26</v>
      </c>
      <c r="K111" s="38" t="s">
        <v>22</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7">
    <mergeCell ref="B15:K15"/>
    <mergeCell ref="C25:D25"/>
    <mergeCell ref="C26:D26"/>
    <mergeCell ref="C27:D27"/>
    <mergeCell ref="E9:K9"/>
    <mergeCell ref="B13:B14"/>
    <mergeCell ref="C13:C14"/>
    <mergeCell ref="D13:D14"/>
    <mergeCell ref="E13:E14"/>
    <mergeCell ref="G13:I13"/>
    <mergeCell ref="J13:J14"/>
    <mergeCell ref="K13:K14"/>
    <mergeCell ref="C37:E37"/>
    <mergeCell ref="F37:G37"/>
    <mergeCell ref="C38:E38"/>
    <mergeCell ref="F38:G38"/>
    <mergeCell ref="B32:J32"/>
    <mergeCell ref="C34:E34"/>
    <mergeCell ref="F34:G34"/>
    <mergeCell ref="C35:E35"/>
    <mergeCell ref="F35:G35"/>
    <mergeCell ref="C36:E36"/>
    <mergeCell ref="F36:G36"/>
    <mergeCell ref="C42:E42"/>
    <mergeCell ref="F42:G42"/>
    <mergeCell ref="C43:E43"/>
    <mergeCell ref="F43:G43"/>
    <mergeCell ref="C44:E44"/>
    <mergeCell ref="F44:G44"/>
    <mergeCell ref="C39:E39"/>
    <mergeCell ref="F39:G39"/>
    <mergeCell ref="C40:E40"/>
    <mergeCell ref="F40:G40"/>
    <mergeCell ref="C41:E41"/>
    <mergeCell ref="F41:G41"/>
    <mergeCell ref="C48:E48"/>
    <mergeCell ref="F48:G48"/>
    <mergeCell ref="C49:E49"/>
    <mergeCell ref="F49:G49"/>
    <mergeCell ref="C50:E50"/>
    <mergeCell ref="F50:G50"/>
    <mergeCell ref="C45:E45"/>
    <mergeCell ref="F45:G45"/>
    <mergeCell ref="C46:E46"/>
    <mergeCell ref="F46:G46"/>
    <mergeCell ref="C47:E47"/>
    <mergeCell ref="F47:G47"/>
    <mergeCell ref="C54:E54"/>
    <mergeCell ref="F54:G54"/>
    <mergeCell ref="C55:E55"/>
    <mergeCell ref="F55:G55"/>
    <mergeCell ref="C56:E56"/>
    <mergeCell ref="F56:G56"/>
    <mergeCell ref="C51:E51"/>
    <mergeCell ref="F51:G51"/>
    <mergeCell ref="C52:E52"/>
    <mergeCell ref="F52:G52"/>
    <mergeCell ref="C53:E53"/>
    <mergeCell ref="F53:G53"/>
    <mergeCell ref="C60:E60"/>
    <mergeCell ref="F60:G60"/>
    <mergeCell ref="C61:E61"/>
    <mergeCell ref="F61:G61"/>
    <mergeCell ref="C62:E62"/>
    <mergeCell ref="F62:G62"/>
    <mergeCell ref="C57:E57"/>
    <mergeCell ref="F57:G57"/>
    <mergeCell ref="C58:E58"/>
    <mergeCell ref="F58:G58"/>
    <mergeCell ref="C59:E59"/>
    <mergeCell ref="F59:G59"/>
    <mergeCell ref="C66:E66"/>
    <mergeCell ref="F66:G66"/>
    <mergeCell ref="C67:E67"/>
    <mergeCell ref="F67:G67"/>
    <mergeCell ref="C68:E68"/>
    <mergeCell ref="F68:G68"/>
    <mergeCell ref="C63:E63"/>
    <mergeCell ref="F63:G63"/>
    <mergeCell ref="C64:E64"/>
    <mergeCell ref="F64:G64"/>
    <mergeCell ref="C65:E65"/>
    <mergeCell ref="F65:G65"/>
    <mergeCell ref="C72:E72"/>
    <mergeCell ref="F72:G72"/>
    <mergeCell ref="C73:E73"/>
    <mergeCell ref="F73:G73"/>
    <mergeCell ref="C74:E74"/>
    <mergeCell ref="F74:G74"/>
    <mergeCell ref="C69:E69"/>
    <mergeCell ref="F69:G69"/>
    <mergeCell ref="C70:E70"/>
    <mergeCell ref="F70:G70"/>
    <mergeCell ref="C71:E71"/>
    <mergeCell ref="F71:G71"/>
    <mergeCell ref="C78:E78"/>
    <mergeCell ref="F78:G78"/>
    <mergeCell ref="C79:E79"/>
    <mergeCell ref="F79:G79"/>
    <mergeCell ref="C80:E80"/>
    <mergeCell ref="F80:G80"/>
    <mergeCell ref="C75:E75"/>
    <mergeCell ref="F75:G75"/>
    <mergeCell ref="C76:E76"/>
    <mergeCell ref="F76:G76"/>
    <mergeCell ref="C77:E77"/>
    <mergeCell ref="F77:G77"/>
    <mergeCell ref="C84:E84"/>
    <mergeCell ref="F84:G84"/>
    <mergeCell ref="B85:D85"/>
    <mergeCell ref="B88:E88"/>
    <mergeCell ref="B89:D89"/>
    <mergeCell ref="B90:D90"/>
    <mergeCell ref="C81:E81"/>
    <mergeCell ref="F81:G81"/>
    <mergeCell ref="C82:E82"/>
    <mergeCell ref="F82:G82"/>
    <mergeCell ref="C83:E83"/>
    <mergeCell ref="F83:G83"/>
    <mergeCell ref="B94:D94"/>
    <mergeCell ref="B95:D95"/>
    <mergeCell ref="B103:E103"/>
    <mergeCell ref="B105:D105"/>
    <mergeCell ref="G105:I105"/>
    <mergeCell ref="B106:D106"/>
    <mergeCell ref="G109:I109"/>
    <mergeCell ref="B87:D87"/>
    <mergeCell ref="B109:D109"/>
    <mergeCell ref="B104:D104"/>
    <mergeCell ref="B108:D108"/>
    <mergeCell ref="B96:D96"/>
    <mergeCell ref="B97:D97"/>
    <mergeCell ref="B98:D98"/>
    <mergeCell ref="B99:D99"/>
    <mergeCell ref="B100:D100"/>
    <mergeCell ref="B101:D101"/>
    <mergeCell ref="B93:D9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B7C0-A385-4898-8C8D-5DC55E9D1247}">
  <sheetPr>
    <tabColor rgb="FFFFFF00"/>
  </sheetPr>
  <dimension ref="A2:AD112"/>
  <sheetViews>
    <sheetView zoomScale="61"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229</v>
      </c>
      <c r="F3" s="29">
        <f>2*19+1*37</f>
        <v>75</v>
      </c>
    </row>
    <row r="4" spans="2:11" ht="21" customHeight="1">
      <c r="B4" s="30" t="s">
        <v>87</v>
      </c>
      <c r="C4" s="38" t="s">
        <v>184</v>
      </c>
    </row>
    <row r="5" spans="2:11" ht="21" customHeight="1">
      <c r="B5" s="30" t="s">
        <v>88</v>
      </c>
      <c r="C5" s="31" t="s">
        <v>271</v>
      </c>
      <c r="E5" s="29" t="s">
        <v>230</v>
      </c>
      <c r="F5" s="29">
        <f>2*8</f>
        <v>16</v>
      </c>
    </row>
    <row r="6" spans="2:11" ht="21" customHeight="1">
      <c r="B6" s="30" t="s">
        <v>89</v>
      </c>
      <c r="C6" s="31"/>
      <c r="F6" s="29">
        <f>1*10</f>
        <v>10</v>
      </c>
    </row>
    <row r="7" spans="2:11" ht="21" customHeight="1">
      <c r="B7" s="30" t="s">
        <v>90</v>
      </c>
      <c r="C7" s="31">
        <v>3</v>
      </c>
    </row>
    <row r="8" spans="2:11" ht="21" customHeight="1">
      <c r="B8" s="30" t="s">
        <v>91</v>
      </c>
      <c r="C8" s="31" t="s">
        <v>203</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185</v>
      </c>
      <c r="C16" s="38" t="s">
        <v>220</v>
      </c>
      <c r="D16" s="38" t="s">
        <v>193</v>
      </c>
      <c r="E16" s="38"/>
      <c r="F16" s="38"/>
      <c r="G16" s="38"/>
      <c r="H16" s="38"/>
      <c r="I16" s="39"/>
      <c r="J16" s="38"/>
      <c r="K16" s="39"/>
    </row>
    <row r="17" spans="2:11">
      <c r="B17" s="39" t="s">
        <v>30</v>
      </c>
      <c r="C17" s="38" t="s">
        <v>195</v>
      </c>
      <c r="D17" s="38" t="s">
        <v>193</v>
      </c>
      <c r="E17" s="40"/>
      <c r="F17" s="38">
        <v>2</v>
      </c>
      <c r="G17" s="38">
        <v>12.5</v>
      </c>
      <c r="H17" s="40"/>
      <c r="I17" s="40"/>
      <c r="J17" s="38">
        <f>G17*F17</f>
        <v>25</v>
      </c>
      <c r="K17" s="39" t="s">
        <v>194</v>
      </c>
    </row>
    <row r="18" spans="2:11">
      <c r="B18" s="39" t="s">
        <v>205</v>
      </c>
      <c r="C18" s="38" t="s">
        <v>195</v>
      </c>
      <c r="D18" s="38" t="s">
        <v>193</v>
      </c>
      <c r="E18" s="40"/>
      <c r="F18" s="38">
        <v>2</v>
      </c>
      <c r="G18" s="38">
        <v>12.5</v>
      </c>
      <c r="H18" s="40"/>
      <c r="I18" s="40"/>
      <c r="J18" s="38">
        <f>G18*F18</f>
        <v>25</v>
      </c>
      <c r="K18" s="39" t="s">
        <v>194</v>
      </c>
    </row>
    <row r="19" spans="2:11" ht="43">
      <c r="B19" s="39" t="s">
        <v>230</v>
      </c>
      <c r="C19" s="38" t="s">
        <v>231</v>
      </c>
      <c r="D19" s="38" t="s">
        <v>232</v>
      </c>
      <c r="E19" s="40"/>
      <c r="F19" s="38">
        <f>+F6+F5</f>
        <v>26</v>
      </c>
      <c r="G19" s="38">
        <v>0</v>
      </c>
      <c r="H19" s="40">
        <v>0</v>
      </c>
      <c r="I19" s="40">
        <v>0</v>
      </c>
      <c r="J19" s="38">
        <f>+F19</f>
        <v>26</v>
      </c>
      <c r="K19" s="53" t="s">
        <v>233</v>
      </c>
    </row>
    <row r="20" spans="2:11" ht="22.5" customHeight="1">
      <c r="B20" s="41" t="s">
        <v>107</v>
      </c>
      <c r="C20" s="31"/>
      <c r="D20" s="31"/>
      <c r="E20" s="42"/>
      <c r="F20" s="42"/>
      <c r="G20" s="43"/>
      <c r="H20" s="40"/>
      <c r="I20" s="36"/>
      <c r="J20" s="44"/>
      <c r="K20" s="39"/>
    </row>
    <row r="21" spans="2:11" ht="22.5" customHeight="1">
      <c r="B21" s="41"/>
      <c r="C21" s="42" t="s">
        <v>185</v>
      </c>
      <c r="D21" s="37"/>
      <c r="E21" s="42"/>
      <c r="F21" s="42"/>
      <c r="G21" s="43"/>
      <c r="H21" s="40"/>
      <c r="I21" s="31" t="s">
        <v>13</v>
      </c>
      <c r="J21" s="44">
        <f>+J16</f>
        <v>0</v>
      </c>
      <c r="K21" s="39"/>
    </row>
    <row r="22" spans="2:11" ht="22.5" customHeight="1">
      <c r="B22" s="41"/>
      <c r="C22" s="86" t="s">
        <v>30</v>
      </c>
      <c r="D22" s="39"/>
      <c r="E22" s="37"/>
      <c r="F22" s="37"/>
      <c r="G22" s="38"/>
      <c r="H22" s="38"/>
      <c r="I22" s="31" t="s">
        <v>60</v>
      </c>
      <c r="J22" s="44">
        <f>+J17</f>
        <v>25</v>
      </c>
      <c r="K22" s="39"/>
    </row>
    <row r="23" spans="2:11" ht="22.5" customHeight="1">
      <c r="B23" s="41"/>
      <c r="C23" s="86" t="s">
        <v>205</v>
      </c>
      <c r="D23" s="39"/>
      <c r="E23" s="37"/>
      <c r="F23" s="37"/>
      <c r="G23" s="38"/>
      <c r="H23" s="38"/>
      <c r="I23" s="31" t="s">
        <v>60</v>
      </c>
      <c r="J23" s="44">
        <f>+J18</f>
        <v>25</v>
      </c>
      <c r="K23" s="39"/>
    </row>
    <row r="24" spans="2:11" ht="22.5" customHeight="1">
      <c r="B24" s="41"/>
      <c r="C24" s="86" t="s">
        <v>230</v>
      </c>
      <c r="D24" s="39"/>
      <c r="E24" s="37"/>
      <c r="F24" s="37"/>
      <c r="G24" s="38"/>
      <c r="H24" s="38"/>
      <c r="I24" s="31" t="s">
        <v>22</v>
      </c>
      <c r="J24" s="44">
        <f>+J19</f>
        <v>26</v>
      </c>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2</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v>0</v>
      </c>
      <c r="J39" s="51"/>
      <c r="K39" s="48"/>
    </row>
    <row r="40" spans="2:11" s="47" customFormat="1" ht="272.5" customHeight="1">
      <c r="B40" s="48">
        <v>6</v>
      </c>
      <c r="C40" s="123" t="s">
        <v>146</v>
      </c>
      <c r="D40" s="123"/>
      <c r="E40" s="123"/>
      <c r="F40" s="124" t="s">
        <v>15</v>
      </c>
      <c r="G40" s="124"/>
      <c r="H40" s="49" t="s">
        <v>16</v>
      </c>
      <c r="I40" s="50">
        <f>+J89</f>
        <v>105.6</v>
      </c>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37" t="s">
        <v>26</v>
      </c>
      <c r="G47" s="137"/>
      <c r="H47" s="49" t="s">
        <v>22</v>
      </c>
      <c r="I47" s="50">
        <f>+J111</f>
        <v>26</v>
      </c>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25</v>
      </c>
      <c r="J54" s="51"/>
      <c r="K54" s="48"/>
    </row>
    <row r="55" spans="2:11" s="47" customFormat="1" ht="103.75" customHeight="1">
      <c r="B55" s="48">
        <v>21</v>
      </c>
      <c r="C55" s="123" t="s">
        <v>160</v>
      </c>
      <c r="D55" s="123"/>
      <c r="E55" s="123"/>
      <c r="F55" s="124" t="s">
        <v>33</v>
      </c>
      <c r="G55" s="124"/>
      <c r="H55" s="48" t="s">
        <v>9</v>
      </c>
      <c r="I55" s="50">
        <f>+J106</f>
        <v>25</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v>0</v>
      </c>
      <c r="J79" s="51"/>
      <c r="K79" s="48"/>
    </row>
    <row r="80" spans="2:11" s="47" customFormat="1" ht="136.4" customHeight="1">
      <c r="B80" s="48">
        <v>46</v>
      </c>
      <c r="C80" s="123" t="s">
        <v>119</v>
      </c>
      <c r="D80" s="123"/>
      <c r="E80" s="123"/>
      <c r="F80" s="124" t="s">
        <v>79</v>
      </c>
      <c r="G80" s="124"/>
      <c r="H80" s="38" t="s">
        <v>13</v>
      </c>
      <c r="I80" s="50">
        <f>+J97</f>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138" t="s">
        <v>236</v>
      </c>
      <c r="C87" s="139"/>
      <c r="D87" s="140"/>
      <c r="E87" s="54">
        <v>4</v>
      </c>
      <c r="F87" s="54"/>
      <c r="G87" s="54">
        <v>2</v>
      </c>
      <c r="H87" s="54">
        <v>2</v>
      </c>
      <c r="I87" s="52">
        <v>6</v>
      </c>
      <c r="J87" s="54">
        <f>+E87*G87*H87*I87</f>
        <v>96</v>
      </c>
      <c r="K87" s="54"/>
    </row>
    <row r="88" spans="2:11" s="47" customFormat="1" ht="23">
      <c r="B88" s="128" t="s">
        <v>128</v>
      </c>
      <c r="C88" s="128"/>
      <c r="D88" s="128"/>
      <c r="E88" s="128"/>
      <c r="F88" s="56"/>
      <c r="G88" s="56"/>
      <c r="H88" s="56"/>
      <c r="I88" s="49"/>
      <c r="J88" s="62">
        <f>J87*0.1</f>
        <v>9.6000000000000014</v>
      </c>
      <c r="K88" s="54"/>
    </row>
    <row r="89" spans="2:11" s="47" customFormat="1" ht="23">
      <c r="B89" s="122" t="s">
        <v>106</v>
      </c>
      <c r="C89" s="122"/>
      <c r="D89" s="122"/>
      <c r="E89" s="52">
        <v>0</v>
      </c>
      <c r="F89" s="56"/>
      <c r="G89" s="49"/>
      <c r="H89" s="49"/>
      <c r="I89" s="57"/>
      <c r="J89" s="62">
        <f>SUM(J87:J88)</f>
        <v>105.6</v>
      </c>
      <c r="K89" s="54"/>
    </row>
    <row r="90" spans="2:11" s="47" customFormat="1" ht="23">
      <c r="B90" s="113" t="s">
        <v>129</v>
      </c>
      <c r="C90" s="113"/>
      <c r="D90" s="113"/>
      <c r="E90" s="46"/>
      <c r="F90" s="56"/>
      <c r="G90" s="56"/>
      <c r="H90" s="56"/>
      <c r="I90" s="57"/>
      <c r="J90" s="62"/>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234</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25</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25</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25</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25</v>
      </c>
      <c r="K106" s="39" t="s">
        <v>9</v>
      </c>
    </row>
    <row r="107" spans="1:30">
      <c r="B107" s="39"/>
      <c r="C107" s="38"/>
      <c r="D107" s="38"/>
      <c r="E107" s="40"/>
      <c r="F107" s="40"/>
      <c r="G107" s="40"/>
      <c r="H107" s="40"/>
      <c r="I107" s="38"/>
      <c r="J107" s="40"/>
      <c r="K107" s="40"/>
    </row>
    <row r="108" spans="1:30">
      <c r="B108" s="118" t="s">
        <v>235</v>
      </c>
      <c r="C108" s="118"/>
      <c r="D108" s="118"/>
      <c r="E108" s="30"/>
      <c r="F108" s="30"/>
      <c r="G108" s="40"/>
      <c r="H108" s="40"/>
      <c r="I108" s="38"/>
      <c r="J108" s="40"/>
      <c r="K108" s="40"/>
    </row>
    <row r="109" spans="1:30">
      <c r="B109" s="117" t="s">
        <v>135</v>
      </c>
      <c r="C109" s="117"/>
      <c r="D109" s="117"/>
      <c r="E109" s="30"/>
      <c r="F109" s="30"/>
      <c r="G109" s="116">
        <v>0</v>
      </c>
      <c r="H109" s="116"/>
      <c r="I109" s="116"/>
      <c r="J109" s="62">
        <f>+J24</f>
        <v>26</v>
      </c>
      <c r="K109" s="38"/>
    </row>
    <row r="110" spans="1:30" s="40" customFormat="1">
      <c r="A110" s="64"/>
      <c r="B110" s="39"/>
      <c r="C110" s="38"/>
      <c r="D110" s="38"/>
      <c r="I110" s="38"/>
      <c r="J110" s="62">
        <f>J109*0.1*0</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26</v>
      </c>
      <c r="K111" s="38" t="s">
        <v>22</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7">
    <mergeCell ref="B15:K15"/>
    <mergeCell ref="C25:D25"/>
    <mergeCell ref="C26:D26"/>
    <mergeCell ref="C27:D27"/>
    <mergeCell ref="E9:K9"/>
    <mergeCell ref="B13:B14"/>
    <mergeCell ref="C13:C14"/>
    <mergeCell ref="D13:D14"/>
    <mergeCell ref="E13:E14"/>
    <mergeCell ref="G13:I13"/>
    <mergeCell ref="J13:J14"/>
    <mergeCell ref="K13:K14"/>
    <mergeCell ref="C37:E37"/>
    <mergeCell ref="F37:G37"/>
    <mergeCell ref="C38:E38"/>
    <mergeCell ref="F38:G38"/>
    <mergeCell ref="B32:J32"/>
    <mergeCell ref="C34:E34"/>
    <mergeCell ref="F34:G34"/>
    <mergeCell ref="C35:E35"/>
    <mergeCell ref="F35:G35"/>
    <mergeCell ref="C36:E36"/>
    <mergeCell ref="F36:G36"/>
    <mergeCell ref="C42:E42"/>
    <mergeCell ref="F42:G42"/>
    <mergeCell ref="C43:E43"/>
    <mergeCell ref="F43:G43"/>
    <mergeCell ref="C44:E44"/>
    <mergeCell ref="F44:G44"/>
    <mergeCell ref="C39:E39"/>
    <mergeCell ref="F39:G39"/>
    <mergeCell ref="C40:E40"/>
    <mergeCell ref="F40:G40"/>
    <mergeCell ref="C41:E41"/>
    <mergeCell ref="F41:G41"/>
    <mergeCell ref="C48:E48"/>
    <mergeCell ref="F48:G48"/>
    <mergeCell ref="C49:E49"/>
    <mergeCell ref="F49:G49"/>
    <mergeCell ref="C50:E50"/>
    <mergeCell ref="F50:G50"/>
    <mergeCell ref="C45:E45"/>
    <mergeCell ref="F45:G45"/>
    <mergeCell ref="C46:E46"/>
    <mergeCell ref="F46:G46"/>
    <mergeCell ref="C47:E47"/>
    <mergeCell ref="F47:G47"/>
    <mergeCell ref="C54:E54"/>
    <mergeCell ref="F54:G54"/>
    <mergeCell ref="C55:E55"/>
    <mergeCell ref="F55:G55"/>
    <mergeCell ref="C56:E56"/>
    <mergeCell ref="F56:G56"/>
    <mergeCell ref="C51:E51"/>
    <mergeCell ref="F51:G51"/>
    <mergeCell ref="C52:E52"/>
    <mergeCell ref="F52:G52"/>
    <mergeCell ref="C53:E53"/>
    <mergeCell ref="F53:G53"/>
    <mergeCell ref="C60:E60"/>
    <mergeCell ref="F60:G60"/>
    <mergeCell ref="C61:E61"/>
    <mergeCell ref="F61:G61"/>
    <mergeCell ref="C62:E62"/>
    <mergeCell ref="F62:G62"/>
    <mergeCell ref="C57:E57"/>
    <mergeCell ref="F57:G57"/>
    <mergeCell ref="C58:E58"/>
    <mergeCell ref="F58:G58"/>
    <mergeCell ref="C59:E59"/>
    <mergeCell ref="F59:G59"/>
    <mergeCell ref="C66:E66"/>
    <mergeCell ref="F66:G66"/>
    <mergeCell ref="C67:E67"/>
    <mergeCell ref="F67:G67"/>
    <mergeCell ref="C68:E68"/>
    <mergeCell ref="F68:G68"/>
    <mergeCell ref="C63:E63"/>
    <mergeCell ref="F63:G63"/>
    <mergeCell ref="C64:E64"/>
    <mergeCell ref="F64:G64"/>
    <mergeCell ref="C65:E65"/>
    <mergeCell ref="F65:G65"/>
    <mergeCell ref="C72:E72"/>
    <mergeCell ref="F72:G72"/>
    <mergeCell ref="C73:E73"/>
    <mergeCell ref="F73:G73"/>
    <mergeCell ref="C74:E74"/>
    <mergeCell ref="F74:G74"/>
    <mergeCell ref="C69:E69"/>
    <mergeCell ref="F69:G69"/>
    <mergeCell ref="C70:E70"/>
    <mergeCell ref="F70:G70"/>
    <mergeCell ref="C71:E71"/>
    <mergeCell ref="F71:G71"/>
    <mergeCell ref="C78:E78"/>
    <mergeCell ref="F78:G78"/>
    <mergeCell ref="C79:E79"/>
    <mergeCell ref="F79:G79"/>
    <mergeCell ref="C80:E80"/>
    <mergeCell ref="F80:G80"/>
    <mergeCell ref="C75:E75"/>
    <mergeCell ref="F75:G75"/>
    <mergeCell ref="C76:E76"/>
    <mergeCell ref="F76:G76"/>
    <mergeCell ref="C77:E77"/>
    <mergeCell ref="F77:G77"/>
    <mergeCell ref="B93:D93"/>
    <mergeCell ref="C84:E84"/>
    <mergeCell ref="F84:G84"/>
    <mergeCell ref="B85:D85"/>
    <mergeCell ref="B87:D87"/>
    <mergeCell ref="B88:E88"/>
    <mergeCell ref="B89:D89"/>
    <mergeCell ref="B90:D90"/>
    <mergeCell ref="C81:E81"/>
    <mergeCell ref="F81:G81"/>
    <mergeCell ref="C82:E82"/>
    <mergeCell ref="F82:G82"/>
    <mergeCell ref="C83:E83"/>
    <mergeCell ref="F83:G83"/>
    <mergeCell ref="B94:D94"/>
    <mergeCell ref="B95:D95"/>
    <mergeCell ref="B103:E103"/>
    <mergeCell ref="B105:D105"/>
    <mergeCell ref="G105:I105"/>
    <mergeCell ref="B106:D106"/>
    <mergeCell ref="G109:I109"/>
    <mergeCell ref="B109:D109"/>
    <mergeCell ref="B104:D104"/>
    <mergeCell ref="B108:D108"/>
    <mergeCell ref="B96:D96"/>
    <mergeCell ref="B97:D97"/>
    <mergeCell ref="B98:D98"/>
    <mergeCell ref="B99:D99"/>
    <mergeCell ref="B100:D100"/>
    <mergeCell ref="B101:D10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B4FC-8052-4896-ADBE-461657F91DE4}">
  <sheetPr>
    <tabColor rgb="FFFFFF00"/>
  </sheetPr>
  <dimension ref="A2:AD112"/>
  <sheetViews>
    <sheetView zoomScale="74"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238</v>
      </c>
    </row>
    <row r="4" spans="2:11" ht="21" customHeight="1">
      <c r="B4" s="30" t="s">
        <v>87</v>
      </c>
      <c r="C4" s="38" t="s">
        <v>237</v>
      </c>
    </row>
    <row r="5" spans="2:11" ht="21" customHeight="1">
      <c r="B5" s="30" t="s">
        <v>88</v>
      </c>
      <c r="C5" s="31" t="s">
        <v>272</v>
      </c>
    </row>
    <row r="6" spans="2:11" ht="21" customHeight="1">
      <c r="B6" s="30" t="s">
        <v>89</v>
      </c>
      <c r="C6" s="31"/>
    </row>
    <row r="7" spans="2:11" ht="21" customHeight="1">
      <c r="B7" s="30" t="s">
        <v>90</v>
      </c>
      <c r="C7" s="31">
        <v>2</v>
      </c>
    </row>
    <row r="8" spans="2:11" ht="21" customHeight="1">
      <c r="B8" s="30" t="s">
        <v>91</v>
      </c>
      <c r="C8" s="31" t="s">
        <v>212</v>
      </c>
    </row>
    <row r="9" spans="2:11" ht="41.4" customHeight="1">
      <c r="B9" s="32" t="s">
        <v>92</v>
      </c>
      <c r="C9" s="31">
        <f>C7+1</f>
        <v>3</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38" t="s">
        <v>291</v>
      </c>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C27:D27"/>
    <mergeCell ref="E9:K9"/>
    <mergeCell ref="B13:B14"/>
    <mergeCell ref="C13:C14"/>
    <mergeCell ref="D13:D14"/>
    <mergeCell ref="E13:E14"/>
    <mergeCell ref="G13:I13"/>
    <mergeCell ref="J13:J14"/>
    <mergeCell ref="K13:K14"/>
    <mergeCell ref="C37:E37"/>
    <mergeCell ref="F37:G37"/>
    <mergeCell ref="C38:E38"/>
    <mergeCell ref="F38:G38"/>
    <mergeCell ref="B32:J32"/>
    <mergeCell ref="C34:E34"/>
    <mergeCell ref="F34:G34"/>
    <mergeCell ref="C35:E35"/>
    <mergeCell ref="F35:G35"/>
    <mergeCell ref="C36:E36"/>
    <mergeCell ref="F36:G36"/>
    <mergeCell ref="C42:E42"/>
    <mergeCell ref="F42:G42"/>
    <mergeCell ref="C43:E43"/>
    <mergeCell ref="F43:G43"/>
    <mergeCell ref="C44:E44"/>
    <mergeCell ref="F44:G44"/>
    <mergeCell ref="C39:E39"/>
    <mergeCell ref="F39:G39"/>
    <mergeCell ref="C40:E40"/>
    <mergeCell ref="F40:G40"/>
    <mergeCell ref="C41:E41"/>
    <mergeCell ref="F41:G41"/>
    <mergeCell ref="C48:E48"/>
    <mergeCell ref="F48:G48"/>
    <mergeCell ref="C49:E49"/>
    <mergeCell ref="F49:G49"/>
    <mergeCell ref="C50:E50"/>
    <mergeCell ref="F50:G50"/>
    <mergeCell ref="C45:E45"/>
    <mergeCell ref="F45:G45"/>
    <mergeCell ref="C46:E46"/>
    <mergeCell ref="F46:G46"/>
    <mergeCell ref="C47:E47"/>
    <mergeCell ref="F47:G47"/>
    <mergeCell ref="C54:E54"/>
    <mergeCell ref="F54:G54"/>
    <mergeCell ref="C55:E55"/>
    <mergeCell ref="F55:G55"/>
    <mergeCell ref="C56:E56"/>
    <mergeCell ref="F56:G56"/>
    <mergeCell ref="C51:E51"/>
    <mergeCell ref="F51:G51"/>
    <mergeCell ref="C52:E52"/>
    <mergeCell ref="F52:G52"/>
    <mergeCell ref="C53:E53"/>
    <mergeCell ref="F53:G53"/>
    <mergeCell ref="C60:E60"/>
    <mergeCell ref="F60:G60"/>
    <mergeCell ref="C61:E61"/>
    <mergeCell ref="F61:G61"/>
    <mergeCell ref="C62:E62"/>
    <mergeCell ref="F62:G62"/>
    <mergeCell ref="C57:E57"/>
    <mergeCell ref="F57:G57"/>
    <mergeCell ref="C58:E58"/>
    <mergeCell ref="F58:G58"/>
    <mergeCell ref="C59:E59"/>
    <mergeCell ref="F59:G59"/>
    <mergeCell ref="C66:E66"/>
    <mergeCell ref="F66:G66"/>
    <mergeCell ref="C67:E67"/>
    <mergeCell ref="F67:G67"/>
    <mergeCell ref="C68:E68"/>
    <mergeCell ref="F68:G68"/>
    <mergeCell ref="C63:E63"/>
    <mergeCell ref="F63:G63"/>
    <mergeCell ref="C64:E64"/>
    <mergeCell ref="F64:G64"/>
    <mergeCell ref="C65:E65"/>
    <mergeCell ref="F65:G65"/>
    <mergeCell ref="C72:E72"/>
    <mergeCell ref="F72:G72"/>
    <mergeCell ref="C73:E73"/>
    <mergeCell ref="F73:G73"/>
    <mergeCell ref="C74:E74"/>
    <mergeCell ref="F74:G74"/>
    <mergeCell ref="C69:E69"/>
    <mergeCell ref="F69:G69"/>
    <mergeCell ref="C70:E70"/>
    <mergeCell ref="F70:G70"/>
    <mergeCell ref="C71:E71"/>
    <mergeCell ref="F71:G71"/>
    <mergeCell ref="C78:E78"/>
    <mergeCell ref="F78:G78"/>
    <mergeCell ref="C79:E79"/>
    <mergeCell ref="F79:G79"/>
    <mergeCell ref="C80:E80"/>
    <mergeCell ref="F80:G80"/>
    <mergeCell ref="C75:E75"/>
    <mergeCell ref="F75:G75"/>
    <mergeCell ref="C76:E76"/>
    <mergeCell ref="F76:G76"/>
    <mergeCell ref="C77:E77"/>
    <mergeCell ref="F77:G77"/>
    <mergeCell ref="B93:D93"/>
    <mergeCell ref="C84:E84"/>
    <mergeCell ref="F84:G84"/>
    <mergeCell ref="B85:D85"/>
    <mergeCell ref="B88:E88"/>
    <mergeCell ref="B89:D89"/>
    <mergeCell ref="B90:D90"/>
    <mergeCell ref="C81:E81"/>
    <mergeCell ref="F81:G81"/>
    <mergeCell ref="C82:E82"/>
    <mergeCell ref="F82:G82"/>
    <mergeCell ref="C83:E83"/>
    <mergeCell ref="F83:G83"/>
    <mergeCell ref="B94:D94"/>
    <mergeCell ref="B95:D95"/>
    <mergeCell ref="B103:E103"/>
    <mergeCell ref="B105:D105"/>
    <mergeCell ref="G105:I105"/>
    <mergeCell ref="B106:D106"/>
    <mergeCell ref="G109:I109"/>
    <mergeCell ref="B109:D109"/>
    <mergeCell ref="B104:D104"/>
    <mergeCell ref="B108:D108"/>
    <mergeCell ref="B96:D96"/>
    <mergeCell ref="B97:D97"/>
    <mergeCell ref="B98:D98"/>
    <mergeCell ref="B99:D99"/>
    <mergeCell ref="B100:D100"/>
    <mergeCell ref="B101:D10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3F637-BC5B-4DB1-8DAE-509C533966AF}">
  <sheetPr filterMode="1">
    <pageSetUpPr fitToPage="1"/>
  </sheetPr>
  <dimension ref="B1:AK56"/>
  <sheetViews>
    <sheetView tabSelected="1" view="pageBreakPreview" zoomScale="60" zoomScaleNormal="59" workbookViewId="0">
      <pane xSplit="2" ySplit="2" topLeftCell="U8" activePane="bottomRight" state="frozen"/>
      <selection pane="topRight" activeCell="C1" sqref="C1"/>
      <selection pane="bottomLeft" activeCell="A3" sqref="A3"/>
      <selection pane="bottomRight" activeCell="AC23" sqref="AC23"/>
    </sheetView>
  </sheetViews>
  <sheetFormatPr defaultColWidth="8.90625" defaultRowHeight="21.5"/>
  <cols>
    <col min="1" max="2" width="8.90625" style="23"/>
    <col min="3" max="3" width="83.453125" style="24" customWidth="1"/>
    <col min="4" max="4" width="18.54296875" style="74" customWidth="1"/>
    <col min="5" max="35" width="16" style="68" customWidth="1"/>
    <col min="36" max="16384" width="8.90625" style="23"/>
  </cols>
  <sheetData>
    <row r="1" spans="2:37" ht="22" thickBot="1">
      <c r="D1" s="75"/>
      <c r="E1" s="112">
        <v>1</v>
      </c>
      <c r="F1" s="112"/>
      <c r="G1" s="112">
        <v>1</v>
      </c>
      <c r="H1" s="112"/>
      <c r="I1" s="112">
        <v>1</v>
      </c>
      <c r="J1" s="112"/>
      <c r="K1" s="112">
        <v>1</v>
      </c>
      <c r="L1" s="112"/>
      <c r="M1" s="112">
        <v>1</v>
      </c>
      <c r="N1" s="112"/>
      <c r="O1" s="112">
        <v>1</v>
      </c>
      <c r="P1" s="112"/>
      <c r="Q1" s="112">
        <v>1</v>
      </c>
      <c r="R1" s="112"/>
      <c r="S1" s="112"/>
      <c r="T1" s="112"/>
      <c r="U1" s="112"/>
      <c r="V1" s="112"/>
      <c r="W1" s="112"/>
      <c r="X1" s="112"/>
      <c r="Y1" s="112"/>
      <c r="Z1" s="112"/>
      <c r="AA1" s="112"/>
      <c r="AB1" s="112"/>
      <c r="AC1" s="112"/>
      <c r="AD1" s="112"/>
      <c r="AE1" s="112"/>
      <c r="AF1" s="112"/>
      <c r="AG1" s="112"/>
      <c r="AH1" s="112"/>
      <c r="AI1" s="85"/>
    </row>
    <row r="2" spans="2:37" ht="79.400000000000006" customHeight="1">
      <c r="B2" s="25" t="s">
        <v>75</v>
      </c>
      <c r="C2" s="67" t="s">
        <v>76</v>
      </c>
      <c r="D2" s="26" t="s">
        <v>77</v>
      </c>
      <c r="E2" s="93" t="str">
        <f>'710+773 LHS MJB '!C5</f>
        <v>710+773 MJB LHS</v>
      </c>
      <c r="F2" s="93" t="str">
        <f>'710+773 RHS MJB'!C5</f>
        <v>710+773 MJB LHS</v>
      </c>
      <c r="G2" s="93" t="str">
        <f>'723+550 LHS MNB'!C5</f>
        <v>723+550 MNB LHS</v>
      </c>
      <c r="H2" s="93" t="str">
        <f>'723+550 RHS MNB'!C5</f>
        <v>723+550 MNB RHS</v>
      </c>
      <c r="I2" s="93" t="str">
        <f>'721+815 LHS MNB'!C5</f>
        <v>721+815 MNB LHS</v>
      </c>
      <c r="J2" s="93" t="str">
        <f>'721+420 MNB LHS'!C5</f>
        <v>721+420 MNB LHS</v>
      </c>
      <c r="K2" s="93" t="str">
        <f>'721+815 RHS MNB'!C5</f>
        <v>721+815 MNB RHS</v>
      </c>
      <c r="L2" s="93" t="str">
        <f>'721+420 MNB RHS '!C5</f>
        <v>721+420 MNB LHS</v>
      </c>
      <c r="M2" s="93" t="str">
        <f>'718+084 MNB LHS '!C5</f>
        <v>718+084 MNB LHS</v>
      </c>
      <c r="N2" s="93" t="str">
        <f>'718+084 MNB RHS'!C5</f>
        <v>718+084 MNB RHS</v>
      </c>
      <c r="O2" s="93" t="str">
        <f>'694+088 MNB LHS '!C5</f>
        <v>694+088 MNB LHS</v>
      </c>
      <c r="P2" s="93" t="str">
        <f>'694+088 MNB RHS'!C5</f>
        <v>694+088 MNB RHS</v>
      </c>
      <c r="Q2" s="93" t="str">
        <f>'683+550 MNB LHS'!C5</f>
        <v>683+550 MNB LHS</v>
      </c>
      <c r="R2" s="93" t="str">
        <f>'683+550 MNB RHS'!C5</f>
        <v>683+550 MNB LHS</v>
      </c>
      <c r="S2" s="93" t="str">
        <f>'716+185 ROB LHS'!C5</f>
        <v>716+185 ROB LHS</v>
      </c>
      <c r="T2" s="93" t="str">
        <f>'716+185 ROB RHS'!C5</f>
        <v>716+185 ROB LHS</v>
      </c>
      <c r="U2" s="93" t="str">
        <f>'691+000 VUP BHS'!C5</f>
        <v>691+000 VUP BHS</v>
      </c>
      <c r="V2" s="93" t="str">
        <f>'714+725 VUP BHS'!C5</f>
        <v>714+725 VUP BHS</v>
      </c>
      <c r="W2" s="93" t="str">
        <f>'720+520 PUP BHS'!C5</f>
        <v>714+725 PUP BHS</v>
      </c>
      <c r="X2" s="93" t="str">
        <f>'701+730 PUP BHS'!C5</f>
        <v>701+730  PUP BHS</v>
      </c>
      <c r="Y2" s="93" t="str">
        <f>'696+426 PUP BHS'!C5</f>
        <v>696+426 PUP BHS</v>
      </c>
      <c r="Z2" s="93" t="str">
        <f>'692+616 PUP BHS'!C5</f>
        <v>692+616 PUP BHS</v>
      </c>
      <c r="AA2" s="93" t="str">
        <f>'689+032 PUP BHS'!C5</f>
        <v>689+032 PUP BHS</v>
      </c>
      <c r="AB2" s="93" t="str">
        <f>'686+057 PUP BHS'!C5</f>
        <v>686+057 PUP BHS</v>
      </c>
      <c r="AC2" s="93" t="str">
        <f>'681+185 PUP BHS'!C5</f>
        <v>681+185 PUP BHS</v>
      </c>
      <c r="AD2" s="93" t="str">
        <f>'669+900 PUP BHS'!C5</f>
        <v>669+900 PUP BHS</v>
      </c>
      <c r="AE2" s="93" t="str">
        <f>'666+120 PUP BHS'!C5</f>
        <v>666+120 PUP BHS</v>
      </c>
      <c r="AF2" s="93" t="str">
        <f>'657+800 PUP BHS'!C5</f>
        <v>657+800 PUP BHS</v>
      </c>
      <c r="AG2" s="93" t="str">
        <f>'662+545 FO UDL'!C5</f>
        <v>662+545 FO UDL</v>
      </c>
      <c r="AH2" s="93" t="str">
        <f>'660+200 FO LHS'!C5</f>
        <v>660+200 FO LHS</v>
      </c>
      <c r="AI2" s="93" t="str">
        <f>'660+200 FO RHS'!C5</f>
        <v>660+200 FO LHS</v>
      </c>
    </row>
    <row r="3" spans="2:37" ht="52.75" hidden="1" customHeight="1">
      <c r="B3" s="65">
        <v>1</v>
      </c>
      <c r="C3" s="70" t="s">
        <v>7</v>
      </c>
      <c r="D3" s="1">
        <f t="shared" ref="D3:D34" si="0">SUM(E3:AI3)</f>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c r="X3" s="1">
        <v>0</v>
      </c>
      <c r="Y3" s="1">
        <v>0</v>
      </c>
      <c r="Z3" s="1">
        <v>0</v>
      </c>
      <c r="AA3" s="1">
        <v>0</v>
      </c>
      <c r="AB3" s="1">
        <v>0</v>
      </c>
      <c r="AC3" s="1">
        <v>0</v>
      </c>
      <c r="AD3" s="1">
        <v>0</v>
      </c>
      <c r="AE3" s="1">
        <v>0</v>
      </c>
      <c r="AF3" s="1">
        <v>0</v>
      </c>
      <c r="AG3" s="1">
        <v>0</v>
      </c>
      <c r="AH3" s="1">
        <v>0</v>
      </c>
      <c r="AI3" s="1">
        <v>0</v>
      </c>
      <c r="AJ3" s="96">
        <f>SUM(E3:AI3)</f>
        <v>0</v>
      </c>
    </row>
    <row r="4" spans="2:37" ht="26.5" hidden="1" customHeight="1">
      <c r="B4" s="65">
        <v>2</v>
      </c>
      <c r="C4" s="70" t="s">
        <v>8</v>
      </c>
      <c r="D4" s="1">
        <f t="shared" si="0"/>
        <v>0</v>
      </c>
      <c r="E4" s="1">
        <f>'710+773 LHS MJB '!I38</f>
        <v>0</v>
      </c>
      <c r="F4" s="1">
        <f>'710+773 RHS MJB'!I38</f>
        <v>0</v>
      </c>
      <c r="G4" s="1">
        <f>'723+550 LHS MNB'!I36</f>
        <v>0</v>
      </c>
      <c r="H4" s="69">
        <f>'723+550 RHS MNB'!I36</f>
        <v>0</v>
      </c>
      <c r="I4" s="69">
        <f>'721+815 LHS MNB'!I36</f>
        <v>0</v>
      </c>
      <c r="J4" s="69">
        <f>'721+420 MNB LHS'!I36</f>
        <v>0</v>
      </c>
      <c r="K4" s="69">
        <f>'721+815 RHS MNB'!I36</f>
        <v>0</v>
      </c>
      <c r="L4" s="69">
        <f>'721+420 MNB RHS '!I36</f>
        <v>0</v>
      </c>
      <c r="M4" s="69">
        <f>'718+084 MNB LHS '!I36</f>
        <v>0</v>
      </c>
      <c r="N4" s="69">
        <f>'718+084 MNB RHS'!I36</f>
        <v>0</v>
      </c>
      <c r="O4" s="69">
        <f>'694+088 MNB LHS '!I34</f>
        <v>0</v>
      </c>
      <c r="P4" s="69">
        <f>'694+088 MNB RHS'!I35</f>
        <v>0</v>
      </c>
      <c r="Q4" s="69">
        <f>'683+550 MNB LHS'!I36</f>
        <v>0</v>
      </c>
      <c r="R4" s="69">
        <f>'683+550 MNB RHS'!I36</f>
        <v>0</v>
      </c>
      <c r="S4" s="69">
        <f>'716+185 ROB LHS'!I36</f>
        <v>0</v>
      </c>
      <c r="T4" s="69">
        <f>'716+185 ROB RHS'!I36</f>
        <v>0</v>
      </c>
      <c r="U4" s="69">
        <f>'691+000 VUP BHS'!I36</f>
        <v>0</v>
      </c>
      <c r="V4" s="69">
        <f>'714+725 VUP BHS'!I36</f>
        <v>0</v>
      </c>
      <c r="W4" s="69">
        <f>'720+520 PUP BHS'!I36</f>
        <v>0</v>
      </c>
      <c r="X4" s="69">
        <f>'701+730 PUP BHS'!I36</f>
        <v>0</v>
      </c>
      <c r="Y4" s="69">
        <f>'696+426 PUP BHS'!I36</f>
        <v>0</v>
      </c>
      <c r="Z4" s="69">
        <f>'692+616 PUP BHS'!I36</f>
        <v>0</v>
      </c>
      <c r="AA4" s="69">
        <f>'689+032 PUP BHS'!I36</f>
        <v>0</v>
      </c>
      <c r="AB4" s="69">
        <f>'686+057 PUP BHS'!I36</f>
        <v>0</v>
      </c>
      <c r="AC4" s="69">
        <f>'681+185 PUP BHS'!I36</f>
        <v>0</v>
      </c>
      <c r="AD4" s="69">
        <f>'669+900 PUP BHS'!I36</f>
        <v>0</v>
      </c>
      <c r="AE4" s="69">
        <f>'666+120 PUP BHS'!I36</f>
        <v>0</v>
      </c>
      <c r="AF4" s="69">
        <f>'657+800 PUP BHS'!I36</f>
        <v>0</v>
      </c>
      <c r="AG4" s="69">
        <f>'662+545 FO UDL'!I36</f>
        <v>0</v>
      </c>
      <c r="AH4" s="69">
        <f>'660+200 FO LHS'!I35</f>
        <v>0</v>
      </c>
      <c r="AI4" s="69">
        <f>'660+200 FO RHS'!I35</f>
        <v>0</v>
      </c>
      <c r="AJ4" s="96">
        <f t="shared" ref="AJ4:AJ55" si="1">SUM(E4:AI4)</f>
        <v>0</v>
      </c>
    </row>
    <row r="5" spans="2:37" ht="27.5" hidden="1">
      <c r="B5" s="65">
        <v>3</v>
      </c>
      <c r="C5" s="70" t="s">
        <v>10</v>
      </c>
      <c r="D5" s="1">
        <f t="shared" si="0"/>
        <v>0</v>
      </c>
      <c r="E5" s="1">
        <f>'710+773 LHS MJB '!I39</f>
        <v>0</v>
      </c>
      <c r="F5" s="1">
        <f>'710+773 RHS MJB'!I39</f>
        <v>0</v>
      </c>
      <c r="G5" s="1">
        <f>'723+550 LHS MNB'!I37</f>
        <v>0</v>
      </c>
      <c r="H5" s="69">
        <f>'723+550 RHS MNB'!I37</f>
        <v>0</v>
      </c>
      <c r="I5" s="69">
        <f>'721+815 LHS MNB'!I37</f>
        <v>0</v>
      </c>
      <c r="J5" s="69">
        <f>'721+420 MNB LHS'!I37</f>
        <v>0</v>
      </c>
      <c r="K5" s="69">
        <f>'721+815 RHS MNB'!I37</f>
        <v>0</v>
      </c>
      <c r="L5" s="69">
        <f>'721+420 MNB RHS '!I37</f>
        <v>0</v>
      </c>
      <c r="M5" s="69">
        <f>'718+084 MNB LHS '!I37</f>
        <v>0</v>
      </c>
      <c r="N5" s="69">
        <f>'718+084 MNB RHS'!I37</f>
        <v>0</v>
      </c>
      <c r="O5" s="69">
        <f>'694+088 MNB LHS '!I35</f>
        <v>0</v>
      </c>
      <c r="P5" s="69">
        <f>'694+088 MNB RHS'!I36</f>
        <v>0</v>
      </c>
      <c r="Q5" s="69">
        <f>'683+550 MNB LHS'!I37</f>
        <v>0</v>
      </c>
      <c r="R5" s="69">
        <f>'683+550 MNB RHS'!I37</f>
        <v>0</v>
      </c>
      <c r="S5" s="69">
        <f>'716+185 ROB LHS'!I37</f>
        <v>0</v>
      </c>
      <c r="T5" s="69">
        <f>'716+185 ROB RHS'!I37</f>
        <v>0</v>
      </c>
      <c r="U5" s="69">
        <f>'691+000 VUP BHS'!I37</f>
        <v>0</v>
      </c>
      <c r="V5" s="69">
        <f>'714+725 VUP BHS'!I37</f>
        <v>0</v>
      </c>
      <c r="W5" s="69">
        <f>'720+520 PUP BHS'!I37</f>
        <v>0</v>
      </c>
      <c r="X5" s="69">
        <f>'701+730 PUP BHS'!I37</f>
        <v>0</v>
      </c>
      <c r="Y5" s="69">
        <f>'696+426 PUP BHS'!I37</f>
        <v>0</v>
      </c>
      <c r="Z5" s="69">
        <f>'692+616 PUP BHS'!I37</f>
        <v>0</v>
      </c>
      <c r="AA5" s="69">
        <f>'689+032 PUP BHS'!I37</f>
        <v>0</v>
      </c>
      <c r="AB5" s="69">
        <f>'686+057 PUP BHS'!I37</f>
        <v>0</v>
      </c>
      <c r="AC5" s="69">
        <f>'681+185 PUP BHS'!I37</f>
        <v>0</v>
      </c>
      <c r="AD5" s="69">
        <f>'669+900 PUP BHS'!I37</f>
        <v>0</v>
      </c>
      <c r="AE5" s="69">
        <f>'666+120 PUP BHS'!I37</f>
        <v>0</v>
      </c>
      <c r="AF5" s="69">
        <f>'657+800 PUP BHS'!I37</f>
        <v>0</v>
      </c>
      <c r="AG5" s="69">
        <f>'662+545 FO UDL'!I37</f>
        <v>0</v>
      </c>
      <c r="AH5" s="69">
        <f>'660+200 FO LHS'!I36</f>
        <v>0</v>
      </c>
      <c r="AI5" s="69">
        <f>'660+200 FO RHS'!I36</f>
        <v>0</v>
      </c>
      <c r="AJ5" s="96">
        <f t="shared" si="1"/>
        <v>0</v>
      </c>
    </row>
    <row r="6" spans="2:37" ht="26.5" hidden="1" customHeight="1">
      <c r="B6" s="65">
        <v>4</v>
      </c>
      <c r="C6" s="70" t="s">
        <v>12</v>
      </c>
      <c r="D6" s="1">
        <f t="shared" si="0"/>
        <v>0</v>
      </c>
      <c r="E6" s="1">
        <f>'710+773 LHS MJB '!I40</f>
        <v>0</v>
      </c>
      <c r="F6" s="1">
        <f>'710+773 RHS MJB'!I40</f>
        <v>0</v>
      </c>
      <c r="G6" s="1">
        <f>'723+550 LHS MNB'!I38</f>
        <v>0</v>
      </c>
      <c r="H6" s="69">
        <f>'723+550 RHS MNB'!I38</f>
        <v>0</v>
      </c>
      <c r="I6" s="69">
        <f>'721+815 LHS MNB'!I38</f>
        <v>0</v>
      </c>
      <c r="J6" s="69">
        <f>'721+420 MNB LHS'!I38</f>
        <v>0</v>
      </c>
      <c r="K6" s="69">
        <f>'721+815 RHS MNB'!I38</f>
        <v>0</v>
      </c>
      <c r="L6" s="69">
        <f>'721+420 MNB RHS '!I38</f>
        <v>0</v>
      </c>
      <c r="M6" s="69">
        <f>'718+084 MNB LHS '!I38</f>
        <v>0</v>
      </c>
      <c r="N6" s="69">
        <f>'718+084 MNB RHS'!I38</f>
        <v>0</v>
      </c>
      <c r="O6" s="69">
        <f>'694+088 MNB LHS '!I36</f>
        <v>0</v>
      </c>
      <c r="P6" s="69">
        <f>'694+088 MNB RHS'!I37</f>
        <v>0</v>
      </c>
      <c r="Q6" s="69">
        <f>'683+550 MNB LHS'!I38</f>
        <v>0</v>
      </c>
      <c r="R6" s="69">
        <f>'683+550 MNB RHS'!I38</f>
        <v>0</v>
      </c>
      <c r="S6" s="69">
        <f>'716+185 ROB LHS'!I38</f>
        <v>0</v>
      </c>
      <c r="T6" s="69">
        <f>'716+185 ROB RHS'!I38</f>
        <v>0</v>
      </c>
      <c r="U6" s="69">
        <f>'691+000 VUP BHS'!I38</f>
        <v>0</v>
      </c>
      <c r="V6" s="69">
        <f>'714+725 VUP BHS'!I38</f>
        <v>0</v>
      </c>
      <c r="W6" s="69">
        <f>'720+520 PUP BHS'!I38</f>
        <v>0</v>
      </c>
      <c r="X6" s="69">
        <f>'701+730 PUP BHS'!I38</f>
        <v>0</v>
      </c>
      <c r="Y6" s="69">
        <f>'696+426 PUP BHS'!I38</f>
        <v>0</v>
      </c>
      <c r="Z6" s="69">
        <f>'692+616 PUP BHS'!I38</f>
        <v>0</v>
      </c>
      <c r="AA6" s="69">
        <f>'689+032 PUP BHS'!I38</f>
        <v>0</v>
      </c>
      <c r="AB6" s="69">
        <f>'686+057 PUP BHS'!I38</f>
        <v>0</v>
      </c>
      <c r="AC6" s="69">
        <f>'681+185 PUP BHS'!I38</f>
        <v>0</v>
      </c>
      <c r="AD6" s="69">
        <f>'669+900 PUP BHS'!I38</f>
        <v>0</v>
      </c>
      <c r="AE6" s="69">
        <f>'666+120 PUP BHS'!I38</f>
        <v>0</v>
      </c>
      <c r="AF6" s="69">
        <f>'657+800 PUP BHS'!I38</f>
        <v>0</v>
      </c>
      <c r="AG6" s="69">
        <f>'662+545 FO UDL'!I38</f>
        <v>0</v>
      </c>
      <c r="AH6" s="69">
        <f>'660+200 FO LHS'!I37</f>
        <v>0</v>
      </c>
      <c r="AI6" s="69">
        <f>'660+200 FO RHS'!I37</f>
        <v>0</v>
      </c>
      <c r="AJ6" s="96">
        <f t="shared" si="1"/>
        <v>0</v>
      </c>
    </row>
    <row r="7" spans="2:37" ht="52.75" hidden="1" customHeight="1">
      <c r="B7" s="65">
        <v>5</v>
      </c>
      <c r="C7" s="70" t="s">
        <v>14</v>
      </c>
      <c r="D7" s="1">
        <f t="shared" si="0"/>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c r="X7" s="1">
        <v>0</v>
      </c>
      <c r="Y7" s="1">
        <v>0</v>
      </c>
      <c r="Z7" s="1">
        <v>0</v>
      </c>
      <c r="AA7" s="1">
        <v>0</v>
      </c>
      <c r="AB7" s="1">
        <v>0</v>
      </c>
      <c r="AC7" s="1">
        <v>0</v>
      </c>
      <c r="AD7" s="1">
        <v>0</v>
      </c>
      <c r="AE7" s="1">
        <v>0</v>
      </c>
      <c r="AF7" s="1">
        <v>0</v>
      </c>
      <c r="AG7" s="1">
        <v>0</v>
      </c>
      <c r="AH7" s="1">
        <v>0</v>
      </c>
      <c r="AI7" s="1">
        <v>0</v>
      </c>
      <c r="AJ7" s="96">
        <f t="shared" si="1"/>
        <v>0</v>
      </c>
    </row>
    <row r="8" spans="2:37" ht="52.75" customHeight="1">
      <c r="B8" s="65">
        <v>6</v>
      </c>
      <c r="C8" s="70" t="s">
        <v>15</v>
      </c>
      <c r="D8" s="1">
        <f t="shared" si="0"/>
        <v>211.2</v>
      </c>
      <c r="E8" s="1">
        <f>'710+773 LHS MJB '!I42</f>
        <v>0</v>
      </c>
      <c r="F8" s="1">
        <f>'710+773 RHS MJB'!I42</f>
        <v>0</v>
      </c>
      <c r="G8" s="1">
        <f>'723+550 LHS MNB'!I40</f>
        <v>0</v>
      </c>
      <c r="H8" s="69">
        <f>'723+550 RHS MNB'!I40</f>
        <v>0</v>
      </c>
      <c r="I8" s="69">
        <f>'721+815 LHS MNB'!I40</f>
        <v>0</v>
      </c>
      <c r="J8" s="69">
        <f>'721+420 MNB LHS'!I40</f>
        <v>0</v>
      </c>
      <c r="K8" s="69">
        <f>'721+815 RHS MNB'!I40</f>
        <v>0</v>
      </c>
      <c r="L8" s="69">
        <f>'721+420 MNB RHS '!I40</f>
        <v>0</v>
      </c>
      <c r="M8" s="69">
        <f>'718+084 MNB LHS '!I40</f>
        <v>0</v>
      </c>
      <c r="N8" s="69">
        <f>'718+084 MNB RHS'!I40</f>
        <v>0</v>
      </c>
      <c r="O8" s="69">
        <f>'694+088 MNB LHS '!I38</f>
        <v>0</v>
      </c>
      <c r="P8" s="69">
        <f>'694+088 MNB RHS'!I39</f>
        <v>0</v>
      </c>
      <c r="Q8" s="69">
        <f>'683+550 MNB LHS'!I40</f>
        <v>0</v>
      </c>
      <c r="R8" s="69">
        <f>'683+550 MNB RHS'!I40</f>
        <v>0</v>
      </c>
      <c r="S8" s="69">
        <f>'716+185 ROB LHS'!I40</f>
        <v>105.6</v>
      </c>
      <c r="T8" s="69">
        <f>'716+185 ROB RHS'!I40</f>
        <v>105.6</v>
      </c>
      <c r="U8" s="69">
        <f>'691+000 VUP BHS'!I40</f>
        <v>0</v>
      </c>
      <c r="V8" s="69">
        <f>'714+725 VUP BHS'!I40</f>
        <v>0</v>
      </c>
      <c r="W8" s="69">
        <f>'720+520 PUP BHS'!I40</f>
        <v>0</v>
      </c>
      <c r="X8" s="69">
        <f>'701+730 PUP BHS'!I40</f>
        <v>0</v>
      </c>
      <c r="Y8" s="69">
        <f>'696+426 PUP BHS'!I40</f>
        <v>0</v>
      </c>
      <c r="Z8" s="69">
        <f>'692+616 PUP BHS'!I40</f>
        <v>0</v>
      </c>
      <c r="AA8" s="69">
        <f>'689+032 PUP BHS'!I40</f>
        <v>0</v>
      </c>
      <c r="AB8" s="69">
        <f>'686+057 PUP BHS'!I40</f>
        <v>0</v>
      </c>
      <c r="AC8" s="69">
        <f>'681+185 PUP BHS'!I40</f>
        <v>0</v>
      </c>
      <c r="AD8" s="69">
        <f>'669+900 PUP BHS'!I40</f>
        <v>0</v>
      </c>
      <c r="AE8" s="69">
        <f>'666+120 PUP BHS'!I40</f>
        <v>0</v>
      </c>
      <c r="AF8" s="69">
        <f>'657+800 PUP BHS'!I40</f>
        <v>0</v>
      </c>
      <c r="AG8" s="69">
        <f>'662+545 FO UDL'!I40</f>
        <v>0</v>
      </c>
      <c r="AH8" s="69">
        <f>'660+200 FO LHS'!I39</f>
        <v>0</v>
      </c>
      <c r="AI8" s="69">
        <f>'660+200 FO RHS'!I39</f>
        <v>0</v>
      </c>
      <c r="AJ8" s="96">
        <f t="shared" si="1"/>
        <v>211.2</v>
      </c>
      <c r="AK8" s="23" t="b">
        <f>AJ8=D8</f>
        <v>1</v>
      </c>
    </row>
    <row r="9" spans="2:37" ht="26.5" hidden="1" customHeight="1">
      <c r="B9" s="65">
        <v>7</v>
      </c>
      <c r="C9" s="70" t="s">
        <v>17</v>
      </c>
      <c r="D9" s="1">
        <f t="shared" si="0"/>
        <v>0</v>
      </c>
      <c r="E9" s="1">
        <f>'710+773 LHS MJB '!I43</f>
        <v>0</v>
      </c>
      <c r="F9" s="1">
        <f>'710+773 RHS MJB'!I43</f>
        <v>0</v>
      </c>
      <c r="G9" s="1">
        <f>'723+550 LHS MNB'!I41</f>
        <v>0</v>
      </c>
      <c r="H9" s="69">
        <f>'723+550 RHS MNB'!I41</f>
        <v>0</v>
      </c>
      <c r="I9" s="69">
        <f>'721+815 LHS MNB'!I41</f>
        <v>0</v>
      </c>
      <c r="J9" s="69">
        <f>'721+420 MNB LHS'!I41</f>
        <v>0</v>
      </c>
      <c r="K9" s="69">
        <f>'721+815 RHS MNB'!I41</f>
        <v>0</v>
      </c>
      <c r="L9" s="69">
        <f>'721+420 MNB RHS '!I41</f>
        <v>0</v>
      </c>
      <c r="M9" s="69">
        <f>'718+084 MNB LHS '!I41</f>
        <v>0</v>
      </c>
      <c r="N9" s="69">
        <f>'718+084 MNB RHS'!I41</f>
        <v>0</v>
      </c>
      <c r="O9" s="69">
        <f>'694+088 MNB LHS '!I39</f>
        <v>0</v>
      </c>
      <c r="P9" s="69">
        <f>'694+088 MNB RHS'!I40</f>
        <v>0</v>
      </c>
      <c r="Q9" s="69">
        <f>'683+550 MNB LHS'!I41</f>
        <v>0</v>
      </c>
      <c r="R9" s="69">
        <f>'683+550 MNB RHS'!I41</f>
        <v>0</v>
      </c>
      <c r="S9" s="69">
        <f>'716+185 ROB LHS'!I41</f>
        <v>0</v>
      </c>
      <c r="T9" s="69">
        <f>'716+185 ROB RHS'!I41</f>
        <v>0</v>
      </c>
      <c r="U9" s="69">
        <f>'691+000 VUP BHS'!I41</f>
        <v>0</v>
      </c>
      <c r="V9" s="69">
        <f>'714+725 VUP BHS'!I41</f>
        <v>0</v>
      </c>
      <c r="W9" s="69">
        <f>'720+520 PUP BHS'!I41</f>
        <v>0</v>
      </c>
      <c r="X9" s="69">
        <f>'701+730 PUP BHS'!I41</f>
        <v>0</v>
      </c>
      <c r="Y9" s="69">
        <f>'696+426 PUP BHS'!I41</f>
        <v>0</v>
      </c>
      <c r="Z9" s="69">
        <f>'692+616 PUP BHS'!I41</f>
        <v>0</v>
      </c>
      <c r="AA9" s="69">
        <f>'689+032 PUP BHS'!I41</f>
        <v>0</v>
      </c>
      <c r="AB9" s="69">
        <f>'686+057 PUP BHS'!I41</f>
        <v>0</v>
      </c>
      <c r="AC9" s="69">
        <f>'681+185 PUP BHS'!I41</f>
        <v>0</v>
      </c>
      <c r="AD9" s="69">
        <f>'669+900 PUP BHS'!I41</f>
        <v>0</v>
      </c>
      <c r="AE9" s="69">
        <f>'666+120 PUP BHS'!I41</f>
        <v>0</v>
      </c>
      <c r="AF9" s="69">
        <f>'657+800 PUP BHS'!I41</f>
        <v>0</v>
      </c>
      <c r="AG9" s="69">
        <f>'662+545 FO UDL'!I41</f>
        <v>0</v>
      </c>
      <c r="AH9" s="69">
        <f>'660+200 FO LHS'!I40</f>
        <v>0</v>
      </c>
      <c r="AI9" s="69">
        <f>'660+200 FO RHS'!I40</f>
        <v>0</v>
      </c>
      <c r="AJ9" s="96">
        <f t="shared" si="1"/>
        <v>0</v>
      </c>
    </row>
    <row r="10" spans="2:37" ht="52.75" hidden="1" customHeight="1">
      <c r="B10" s="65">
        <v>8</v>
      </c>
      <c r="C10" s="70" t="s">
        <v>19</v>
      </c>
      <c r="D10" s="1">
        <f t="shared" si="0"/>
        <v>0</v>
      </c>
      <c r="E10" s="1">
        <f>'710+773 LHS MJB '!I44</f>
        <v>0</v>
      </c>
      <c r="F10" s="1">
        <f>'710+773 RHS MJB'!I44</f>
        <v>0</v>
      </c>
      <c r="G10" s="1">
        <f>'723+550 LHS MNB'!I42</f>
        <v>0</v>
      </c>
      <c r="H10" s="69">
        <f>'723+550 RHS MNB'!I42</f>
        <v>0</v>
      </c>
      <c r="I10" s="69">
        <f>'721+815 LHS MNB'!I42</f>
        <v>0</v>
      </c>
      <c r="J10" s="69">
        <f>'721+420 MNB LHS'!I42</f>
        <v>0</v>
      </c>
      <c r="K10" s="69">
        <f>'721+815 RHS MNB'!I42</f>
        <v>0</v>
      </c>
      <c r="L10" s="69">
        <f>'721+420 MNB RHS '!I42</f>
        <v>0</v>
      </c>
      <c r="M10" s="69">
        <f>'718+084 MNB LHS '!I42</f>
        <v>0</v>
      </c>
      <c r="N10" s="69">
        <f>'718+084 MNB RHS'!I42</f>
        <v>0</v>
      </c>
      <c r="O10" s="69">
        <f>'694+088 MNB LHS '!I40</f>
        <v>0</v>
      </c>
      <c r="P10" s="69">
        <f>'694+088 MNB RHS'!I41</f>
        <v>0</v>
      </c>
      <c r="Q10" s="69">
        <f>'683+550 MNB LHS'!I42</f>
        <v>0</v>
      </c>
      <c r="R10" s="69">
        <f>'683+550 MNB RHS'!I42</f>
        <v>0</v>
      </c>
      <c r="S10" s="69">
        <f>'716+185 ROB LHS'!I42</f>
        <v>0</v>
      </c>
      <c r="T10" s="69">
        <f>'716+185 ROB RHS'!I42</f>
        <v>0</v>
      </c>
      <c r="U10" s="69">
        <f>'691+000 VUP BHS'!I42</f>
        <v>0</v>
      </c>
      <c r="V10" s="69">
        <f>'714+725 VUP BHS'!I42</f>
        <v>0</v>
      </c>
      <c r="W10" s="69">
        <f>'720+520 PUP BHS'!I42</f>
        <v>0</v>
      </c>
      <c r="X10" s="69">
        <f>'701+730 PUP BHS'!I42</f>
        <v>0</v>
      </c>
      <c r="Y10" s="69">
        <f>'696+426 PUP BHS'!I42</f>
        <v>0</v>
      </c>
      <c r="Z10" s="69">
        <f>'692+616 PUP BHS'!I42</f>
        <v>0</v>
      </c>
      <c r="AA10" s="69">
        <f>'689+032 PUP BHS'!I42</f>
        <v>0</v>
      </c>
      <c r="AB10" s="69">
        <f>'686+057 PUP BHS'!I42</f>
        <v>0</v>
      </c>
      <c r="AC10" s="69">
        <f>'681+185 PUP BHS'!I42</f>
        <v>0</v>
      </c>
      <c r="AD10" s="69">
        <f>'669+900 PUP BHS'!I42</f>
        <v>0</v>
      </c>
      <c r="AE10" s="69">
        <f>'666+120 PUP BHS'!I42</f>
        <v>0</v>
      </c>
      <c r="AF10" s="69">
        <f>'657+800 PUP BHS'!I42</f>
        <v>0</v>
      </c>
      <c r="AG10" s="69">
        <f>'662+545 FO UDL'!I42</f>
        <v>0</v>
      </c>
      <c r="AH10" s="69">
        <f>'660+200 FO LHS'!I41</f>
        <v>0</v>
      </c>
      <c r="AI10" s="69">
        <f>'660+200 FO RHS'!I41</f>
        <v>0</v>
      </c>
      <c r="AJ10" s="96">
        <f t="shared" si="1"/>
        <v>0</v>
      </c>
    </row>
    <row r="11" spans="2:37" ht="52.75" hidden="1" customHeight="1">
      <c r="B11" s="65">
        <v>9</v>
      </c>
      <c r="C11" s="70" t="s">
        <v>21</v>
      </c>
      <c r="D11" s="1">
        <f t="shared" si="0"/>
        <v>0</v>
      </c>
      <c r="E11" s="1">
        <f>'710+773 LHS MJB '!I45</f>
        <v>0</v>
      </c>
      <c r="F11" s="1">
        <f>'710+773 RHS MJB'!I45</f>
        <v>0</v>
      </c>
      <c r="G11" s="1">
        <f>'723+550 LHS MNB'!I43</f>
        <v>0</v>
      </c>
      <c r="H11" s="69">
        <f>'723+550 RHS MNB'!I43</f>
        <v>0</v>
      </c>
      <c r="I11" s="69">
        <f>'721+815 LHS MNB'!I43</f>
        <v>0</v>
      </c>
      <c r="J11" s="69">
        <f>'721+420 MNB LHS'!I43</f>
        <v>0</v>
      </c>
      <c r="K11" s="69">
        <f>'721+815 RHS MNB'!I43</f>
        <v>0</v>
      </c>
      <c r="L11" s="69">
        <f>'721+420 MNB RHS '!I43</f>
        <v>0</v>
      </c>
      <c r="M11" s="69">
        <f>'718+084 MNB LHS '!I43</f>
        <v>0</v>
      </c>
      <c r="N11" s="69">
        <f>'718+084 MNB RHS'!I43</f>
        <v>0</v>
      </c>
      <c r="O11" s="69">
        <f>'694+088 MNB LHS '!I41</f>
        <v>0</v>
      </c>
      <c r="P11" s="69">
        <f>'694+088 MNB RHS'!I42</f>
        <v>0</v>
      </c>
      <c r="Q11" s="69">
        <f>'683+550 MNB LHS'!I43</f>
        <v>0</v>
      </c>
      <c r="R11" s="69">
        <f>'683+550 MNB RHS'!I43</f>
        <v>0</v>
      </c>
      <c r="S11" s="69">
        <f>'716+185 ROB LHS'!I43</f>
        <v>0</v>
      </c>
      <c r="T11" s="69">
        <f>'716+185 ROB RHS'!I43</f>
        <v>0</v>
      </c>
      <c r="U11" s="69">
        <f>'691+000 VUP BHS'!I43</f>
        <v>0</v>
      </c>
      <c r="V11" s="69">
        <f>'714+725 VUP BHS'!I43</f>
        <v>0</v>
      </c>
      <c r="W11" s="69">
        <f>'720+520 PUP BHS'!I43</f>
        <v>0</v>
      </c>
      <c r="X11" s="69">
        <f>'701+730 PUP BHS'!I43</f>
        <v>0</v>
      </c>
      <c r="Y11" s="69">
        <f>'696+426 PUP BHS'!I43</f>
        <v>0</v>
      </c>
      <c r="Z11" s="69">
        <f>'692+616 PUP BHS'!I43</f>
        <v>0</v>
      </c>
      <c r="AA11" s="69">
        <f>'689+032 PUP BHS'!I43</f>
        <v>0</v>
      </c>
      <c r="AB11" s="69">
        <f>'686+057 PUP BHS'!I43</f>
        <v>0</v>
      </c>
      <c r="AC11" s="69">
        <f>'681+185 PUP BHS'!I43</f>
        <v>0</v>
      </c>
      <c r="AD11" s="69">
        <f>'669+900 PUP BHS'!I43</f>
        <v>0</v>
      </c>
      <c r="AE11" s="69">
        <f>'666+120 PUP BHS'!I43</f>
        <v>0</v>
      </c>
      <c r="AF11" s="69">
        <f>'657+800 PUP BHS'!I43</f>
        <v>0</v>
      </c>
      <c r="AG11" s="69">
        <f>'662+545 FO UDL'!I43</f>
        <v>0</v>
      </c>
      <c r="AH11" s="69">
        <f>'660+200 FO LHS'!I42</f>
        <v>0</v>
      </c>
      <c r="AI11" s="69">
        <f>'660+200 FO RHS'!I42</f>
        <v>0</v>
      </c>
      <c r="AJ11" s="96">
        <f t="shared" si="1"/>
        <v>0</v>
      </c>
    </row>
    <row r="12" spans="2:37" ht="52.75" hidden="1" customHeight="1">
      <c r="B12" s="65">
        <v>10</v>
      </c>
      <c r="C12" s="70" t="s">
        <v>23</v>
      </c>
      <c r="D12" s="1">
        <f t="shared" si="0"/>
        <v>0</v>
      </c>
      <c r="E12" s="1">
        <f>'710+773 LHS MJB '!I46</f>
        <v>0</v>
      </c>
      <c r="F12" s="1">
        <f>'710+773 RHS MJB'!I46</f>
        <v>0</v>
      </c>
      <c r="G12" s="1">
        <f>'723+550 LHS MNB'!I44</f>
        <v>0</v>
      </c>
      <c r="H12" s="69">
        <f>'723+550 RHS MNB'!I44</f>
        <v>0</v>
      </c>
      <c r="I12" s="69">
        <f>'721+815 LHS MNB'!I44</f>
        <v>0</v>
      </c>
      <c r="J12" s="69">
        <f>'721+420 MNB LHS'!I44</f>
        <v>0</v>
      </c>
      <c r="K12" s="69">
        <f>'721+815 RHS MNB'!I44</f>
        <v>0</v>
      </c>
      <c r="L12" s="69">
        <f>'721+420 MNB RHS '!I44</f>
        <v>0</v>
      </c>
      <c r="M12" s="69">
        <f>'718+084 MNB LHS '!I44</f>
        <v>0</v>
      </c>
      <c r="N12" s="69">
        <f>'718+084 MNB RHS'!I44</f>
        <v>0</v>
      </c>
      <c r="O12" s="69">
        <f>'694+088 MNB LHS '!I42</f>
        <v>0</v>
      </c>
      <c r="P12" s="69">
        <f>'694+088 MNB RHS'!I43</f>
        <v>0</v>
      </c>
      <c r="Q12" s="69">
        <f>'683+550 MNB LHS'!I44</f>
        <v>0</v>
      </c>
      <c r="R12" s="69">
        <f>'683+550 MNB RHS'!I44</f>
        <v>0</v>
      </c>
      <c r="S12" s="69">
        <f>'716+185 ROB LHS'!I44</f>
        <v>0</v>
      </c>
      <c r="T12" s="69">
        <f>'716+185 ROB RHS'!I44</f>
        <v>0</v>
      </c>
      <c r="U12" s="69">
        <f>'691+000 VUP BHS'!I44</f>
        <v>0</v>
      </c>
      <c r="V12" s="69">
        <f>'714+725 VUP BHS'!I44</f>
        <v>0</v>
      </c>
      <c r="W12" s="69">
        <f>'720+520 PUP BHS'!I44</f>
        <v>0</v>
      </c>
      <c r="X12" s="69">
        <f>'701+730 PUP BHS'!I44</f>
        <v>0</v>
      </c>
      <c r="Y12" s="69">
        <f>'696+426 PUP BHS'!I44</f>
        <v>0</v>
      </c>
      <c r="Z12" s="69">
        <f>'692+616 PUP BHS'!I44</f>
        <v>0</v>
      </c>
      <c r="AA12" s="69">
        <f>'689+032 PUP BHS'!I44</f>
        <v>0</v>
      </c>
      <c r="AB12" s="69">
        <f>'686+057 PUP BHS'!I44</f>
        <v>0</v>
      </c>
      <c r="AC12" s="69">
        <f>'681+185 PUP BHS'!I44</f>
        <v>0</v>
      </c>
      <c r="AD12" s="69">
        <f>'669+900 PUP BHS'!I44</f>
        <v>0</v>
      </c>
      <c r="AE12" s="69">
        <f>'666+120 PUP BHS'!I44</f>
        <v>0</v>
      </c>
      <c r="AF12" s="69">
        <f>'657+800 PUP BHS'!I44</f>
        <v>0</v>
      </c>
      <c r="AG12" s="69">
        <f>'662+545 FO UDL'!I44</f>
        <v>0</v>
      </c>
      <c r="AH12" s="69">
        <f>'660+200 FO LHS'!I43</f>
        <v>0</v>
      </c>
      <c r="AI12" s="69">
        <f>'660+200 FO RHS'!I43</f>
        <v>0</v>
      </c>
      <c r="AJ12" s="96">
        <f t="shared" si="1"/>
        <v>0</v>
      </c>
    </row>
    <row r="13" spans="2:37" ht="26.5" hidden="1" customHeight="1">
      <c r="B13" s="65">
        <v>11</v>
      </c>
      <c r="C13" s="70" t="s">
        <v>24</v>
      </c>
      <c r="D13" s="1">
        <f t="shared" si="0"/>
        <v>0</v>
      </c>
      <c r="E13" s="1">
        <f>'710+773 LHS MJB '!I47</f>
        <v>0</v>
      </c>
      <c r="F13" s="1">
        <f>'710+773 RHS MJB'!I47</f>
        <v>0</v>
      </c>
      <c r="G13" s="1">
        <f>'723+550 LHS MNB'!I45</f>
        <v>0</v>
      </c>
      <c r="H13" s="69">
        <f>'723+550 RHS MNB'!I45</f>
        <v>0</v>
      </c>
      <c r="I13" s="69">
        <f>'721+815 LHS MNB'!I45</f>
        <v>0</v>
      </c>
      <c r="J13" s="69">
        <f>'721+420 MNB LHS'!I45</f>
        <v>0</v>
      </c>
      <c r="K13" s="69">
        <f>'721+815 RHS MNB'!I45</f>
        <v>0</v>
      </c>
      <c r="L13" s="69">
        <f>'721+420 MNB RHS '!I45</f>
        <v>0</v>
      </c>
      <c r="M13" s="69">
        <f>'718+084 MNB LHS '!I45</f>
        <v>0</v>
      </c>
      <c r="N13" s="69">
        <f>'718+084 MNB RHS'!I45</f>
        <v>0</v>
      </c>
      <c r="O13" s="69">
        <f>'694+088 MNB LHS '!I43</f>
        <v>0</v>
      </c>
      <c r="P13" s="69">
        <f>'694+088 MNB RHS'!I44</f>
        <v>0</v>
      </c>
      <c r="Q13" s="69">
        <f>'683+550 MNB LHS'!I45</f>
        <v>0</v>
      </c>
      <c r="R13" s="69">
        <f>'683+550 MNB RHS'!I45</f>
        <v>0</v>
      </c>
      <c r="S13" s="69">
        <f>'716+185 ROB LHS'!I45</f>
        <v>0</v>
      </c>
      <c r="T13" s="69">
        <f>'716+185 ROB RHS'!I45</f>
        <v>0</v>
      </c>
      <c r="U13" s="69">
        <f>'691+000 VUP BHS'!I45</f>
        <v>0</v>
      </c>
      <c r="V13" s="69">
        <f>'714+725 VUP BHS'!I45</f>
        <v>0</v>
      </c>
      <c r="W13" s="69">
        <f>'720+520 PUP BHS'!I45</f>
        <v>0</v>
      </c>
      <c r="X13" s="69">
        <f>'701+730 PUP BHS'!I45</f>
        <v>0</v>
      </c>
      <c r="Y13" s="69">
        <f>'696+426 PUP BHS'!I45</f>
        <v>0</v>
      </c>
      <c r="Z13" s="69">
        <f>'692+616 PUP BHS'!I45</f>
        <v>0</v>
      </c>
      <c r="AA13" s="69">
        <f>'689+032 PUP BHS'!I45</f>
        <v>0</v>
      </c>
      <c r="AB13" s="69">
        <f>'686+057 PUP BHS'!I45</f>
        <v>0</v>
      </c>
      <c r="AC13" s="69">
        <f>'681+185 PUP BHS'!I45</f>
        <v>0</v>
      </c>
      <c r="AD13" s="69">
        <f>'669+900 PUP BHS'!I45</f>
        <v>0</v>
      </c>
      <c r="AE13" s="69">
        <f>'666+120 PUP BHS'!I45</f>
        <v>0</v>
      </c>
      <c r="AF13" s="69">
        <f>'657+800 PUP BHS'!I45</f>
        <v>0</v>
      </c>
      <c r="AG13" s="69">
        <f>'662+545 FO UDL'!I45</f>
        <v>0</v>
      </c>
      <c r="AH13" s="69">
        <f>'660+200 FO LHS'!I44</f>
        <v>0</v>
      </c>
      <c r="AI13" s="69">
        <f>'660+200 FO RHS'!I44</f>
        <v>0</v>
      </c>
      <c r="AJ13" s="96">
        <f t="shared" si="1"/>
        <v>0</v>
      </c>
    </row>
    <row r="14" spans="2:37" ht="26.5" hidden="1" customHeight="1">
      <c r="B14" s="65">
        <v>12</v>
      </c>
      <c r="C14" s="70" t="s">
        <v>25</v>
      </c>
      <c r="D14" s="1">
        <f t="shared" si="0"/>
        <v>0</v>
      </c>
      <c r="E14" s="1">
        <f>'710+773 LHS MJB '!I48</f>
        <v>0</v>
      </c>
      <c r="F14" s="1">
        <f>'710+773 RHS MJB'!I48</f>
        <v>0</v>
      </c>
      <c r="G14" s="1">
        <f>'723+550 LHS MNB'!I46</f>
        <v>0</v>
      </c>
      <c r="H14" s="69">
        <f>'723+550 RHS MNB'!I46</f>
        <v>0</v>
      </c>
      <c r="I14" s="69">
        <f>'721+815 LHS MNB'!I46</f>
        <v>0</v>
      </c>
      <c r="J14" s="69">
        <f>'721+420 MNB LHS'!I46</f>
        <v>0</v>
      </c>
      <c r="K14" s="69">
        <f>'721+815 RHS MNB'!I46</f>
        <v>0</v>
      </c>
      <c r="L14" s="69">
        <f>'721+420 MNB RHS '!I46</f>
        <v>0</v>
      </c>
      <c r="M14" s="69">
        <f>'718+084 MNB LHS '!I46</f>
        <v>0</v>
      </c>
      <c r="N14" s="69">
        <f>'718+084 MNB RHS'!I46</f>
        <v>0</v>
      </c>
      <c r="O14" s="69">
        <f>'694+088 MNB LHS '!I44</f>
        <v>0</v>
      </c>
      <c r="P14" s="69">
        <f>'694+088 MNB RHS'!I45</f>
        <v>0</v>
      </c>
      <c r="Q14" s="69">
        <f>'683+550 MNB LHS'!I46</f>
        <v>0</v>
      </c>
      <c r="R14" s="69">
        <f>'683+550 MNB RHS'!I46</f>
        <v>0</v>
      </c>
      <c r="S14" s="69">
        <f>'716+185 ROB LHS'!I46</f>
        <v>0</v>
      </c>
      <c r="T14" s="69">
        <f>'716+185 ROB RHS'!I46</f>
        <v>0</v>
      </c>
      <c r="U14" s="69">
        <f>'691+000 VUP BHS'!I46</f>
        <v>0</v>
      </c>
      <c r="V14" s="69">
        <f>'714+725 VUP BHS'!I46</f>
        <v>0</v>
      </c>
      <c r="W14" s="69">
        <f>'720+520 PUP BHS'!I46</f>
        <v>0</v>
      </c>
      <c r="X14" s="69">
        <f>'701+730 PUP BHS'!I46</f>
        <v>0</v>
      </c>
      <c r="Y14" s="69">
        <f>'696+426 PUP BHS'!I46</f>
        <v>0</v>
      </c>
      <c r="Z14" s="69">
        <f>'692+616 PUP BHS'!I46</f>
        <v>0</v>
      </c>
      <c r="AA14" s="69">
        <f>'689+032 PUP BHS'!I46</f>
        <v>0</v>
      </c>
      <c r="AB14" s="69">
        <f>'686+057 PUP BHS'!I46</f>
        <v>0</v>
      </c>
      <c r="AC14" s="69">
        <f>'681+185 PUP BHS'!I46</f>
        <v>0</v>
      </c>
      <c r="AD14" s="69">
        <f>'669+900 PUP BHS'!I46</f>
        <v>0</v>
      </c>
      <c r="AE14" s="69">
        <f>'666+120 PUP BHS'!I46</f>
        <v>0</v>
      </c>
      <c r="AF14" s="69">
        <f>'657+800 PUP BHS'!I46</f>
        <v>0</v>
      </c>
      <c r="AG14" s="69">
        <f>'662+545 FO UDL'!I46</f>
        <v>0</v>
      </c>
      <c r="AH14" s="69">
        <f>'660+200 FO LHS'!I45</f>
        <v>0</v>
      </c>
      <c r="AI14" s="69">
        <f>'660+200 FO RHS'!I45</f>
        <v>0</v>
      </c>
      <c r="AJ14" s="96">
        <f t="shared" si="1"/>
        <v>0</v>
      </c>
    </row>
    <row r="15" spans="2:37" ht="52.75" customHeight="1">
      <c r="B15" s="65">
        <v>13</v>
      </c>
      <c r="C15" s="70" t="s">
        <v>26</v>
      </c>
      <c r="D15" s="1">
        <f t="shared" si="0"/>
        <v>52</v>
      </c>
      <c r="E15" s="1">
        <f>'710+773 LHS MJB '!I49</f>
        <v>0</v>
      </c>
      <c r="F15" s="1">
        <f>'710+773 RHS MJB'!I49</f>
        <v>0</v>
      </c>
      <c r="G15" s="1">
        <f>'723+550 LHS MNB'!I47</f>
        <v>0</v>
      </c>
      <c r="H15" s="69">
        <f>'723+550 RHS MNB'!I47</f>
        <v>0</v>
      </c>
      <c r="I15" s="69">
        <f>'721+815 LHS MNB'!I47</f>
        <v>0</v>
      </c>
      <c r="J15" s="69">
        <f>'721+420 MNB LHS'!I47</f>
        <v>0</v>
      </c>
      <c r="K15" s="69">
        <f>'721+815 RHS MNB'!I47</f>
        <v>0</v>
      </c>
      <c r="L15" s="69">
        <f>'721+420 MNB RHS '!I47</f>
        <v>0</v>
      </c>
      <c r="M15" s="69">
        <f>'718+084 MNB LHS '!I47</f>
        <v>0</v>
      </c>
      <c r="N15" s="69">
        <f>'718+084 MNB RHS'!I47</f>
        <v>0</v>
      </c>
      <c r="O15" s="69">
        <f>'694+088 MNB LHS '!I45</f>
        <v>0</v>
      </c>
      <c r="P15" s="69">
        <f>'694+088 MNB RHS'!I46</f>
        <v>0</v>
      </c>
      <c r="Q15" s="69">
        <f>'683+550 MNB LHS'!I47</f>
        <v>0</v>
      </c>
      <c r="R15" s="69">
        <f>'683+550 MNB RHS'!I47</f>
        <v>0</v>
      </c>
      <c r="S15" s="69">
        <f>'716+185 ROB LHS'!I47</f>
        <v>26</v>
      </c>
      <c r="T15" s="69">
        <f>'716+185 ROB RHS'!I47</f>
        <v>26</v>
      </c>
      <c r="U15" s="69">
        <f>'691+000 VUP BHS'!I47</f>
        <v>0</v>
      </c>
      <c r="V15" s="69">
        <f>'714+725 VUP BHS'!I47</f>
        <v>0</v>
      </c>
      <c r="W15" s="69">
        <f>'720+520 PUP BHS'!I47</f>
        <v>0</v>
      </c>
      <c r="X15" s="69">
        <f>'701+730 PUP BHS'!I47</f>
        <v>0</v>
      </c>
      <c r="Y15" s="69">
        <f>'696+426 PUP BHS'!I47</f>
        <v>0</v>
      </c>
      <c r="Z15" s="69">
        <f>'692+616 PUP BHS'!I47</f>
        <v>0</v>
      </c>
      <c r="AA15" s="69">
        <f>'689+032 PUP BHS'!I47</f>
        <v>0</v>
      </c>
      <c r="AB15" s="69">
        <f>'686+057 PUP BHS'!I47</f>
        <v>0</v>
      </c>
      <c r="AC15" s="69">
        <f>'681+185 PUP BHS'!I47</f>
        <v>0</v>
      </c>
      <c r="AD15" s="69">
        <f>'669+900 PUP BHS'!I47</f>
        <v>0</v>
      </c>
      <c r="AE15" s="69">
        <f>'666+120 PUP BHS'!I47</f>
        <v>0</v>
      </c>
      <c r="AF15" s="69">
        <f>'657+800 PUP BHS'!I47</f>
        <v>0</v>
      </c>
      <c r="AG15" s="69">
        <f>'662+545 FO UDL'!I47</f>
        <v>0</v>
      </c>
      <c r="AH15" s="69">
        <f>'660+200 FO LHS'!I46</f>
        <v>0</v>
      </c>
      <c r="AI15" s="69">
        <f>'660+200 FO RHS'!I46</f>
        <v>0</v>
      </c>
      <c r="AJ15" s="96">
        <f t="shared" si="1"/>
        <v>52</v>
      </c>
      <c r="AK15" s="23" t="b">
        <f>AJ15=D15</f>
        <v>1</v>
      </c>
    </row>
    <row r="16" spans="2:37" ht="52.75" hidden="1" customHeight="1">
      <c r="B16" s="65">
        <v>14</v>
      </c>
      <c r="C16" s="70" t="s">
        <v>27</v>
      </c>
      <c r="D16" s="1">
        <f t="shared" si="0"/>
        <v>0</v>
      </c>
      <c r="E16" s="1">
        <f>'710+773 LHS MJB '!I50</f>
        <v>0</v>
      </c>
      <c r="F16" s="1">
        <f>'710+773 RHS MJB'!I50</f>
        <v>0</v>
      </c>
      <c r="G16" s="1">
        <f>'723+550 LHS MNB'!I48</f>
        <v>0</v>
      </c>
      <c r="H16" s="69">
        <f>'723+550 RHS MNB'!I48</f>
        <v>0</v>
      </c>
      <c r="I16" s="69">
        <f>'721+815 LHS MNB'!I48</f>
        <v>0</v>
      </c>
      <c r="J16" s="69">
        <f>'721+420 MNB LHS'!I48</f>
        <v>0</v>
      </c>
      <c r="K16" s="69">
        <f>'721+815 RHS MNB'!I48</f>
        <v>0</v>
      </c>
      <c r="L16" s="69">
        <f>'721+420 MNB RHS '!I48</f>
        <v>0</v>
      </c>
      <c r="M16" s="69">
        <f>'718+084 MNB LHS '!I48</f>
        <v>0</v>
      </c>
      <c r="N16" s="69">
        <f>'718+084 MNB RHS'!I48</f>
        <v>0</v>
      </c>
      <c r="O16" s="69">
        <f>'694+088 MNB LHS '!I46</f>
        <v>0</v>
      </c>
      <c r="P16" s="69">
        <f>'694+088 MNB RHS'!I47</f>
        <v>0</v>
      </c>
      <c r="Q16" s="69">
        <f>'683+550 MNB LHS'!I48</f>
        <v>0</v>
      </c>
      <c r="R16" s="69">
        <f>'683+550 MNB RHS'!I48</f>
        <v>0</v>
      </c>
      <c r="S16" s="69">
        <f>'716+185 ROB LHS'!I48</f>
        <v>0</v>
      </c>
      <c r="T16" s="69">
        <f>'716+185 ROB RHS'!I48</f>
        <v>0</v>
      </c>
      <c r="U16" s="69">
        <f>'691+000 VUP BHS'!I48</f>
        <v>0</v>
      </c>
      <c r="V16" s="69">
        <f>'714+725 VUP BHS'!I48</f>
        <v>0</v>
      </c>
      <c r="W16" s="69">
        <f>'720+520 PUP BHS'!I48</f>
        <v>0</v>
      </c>
      <c r="X16" s="69">
        <f>'701+730 PUP BHS'!I48</f>
        <v>0</v>
      </c>
      <c r="Y16" s="69">
        <f>'696+426 PUP BHS'!I48</f>
        <v>0</v>
      </c>
      <c r="Z16" s="69">
        <f>'692+616 PUP BHS'!I48</f>
        <v>0</v>
      </c>
      <c r="AA16" s="69">
        <f>'689+032 PUP BHS'!I48</f>
        <v>0</v>
      </c>
      <c r="AB16" s="69">
        <f>'686+057 PUP BHS'!I48</f>
        <v>0</v>
      </c>
      <c r="AC16" s="69">
        <f>'681+185 PUP BHS'!I48</f>
        <v>0</v>
      </c>
      <c r="AD16" s="69">
        <f>'669+900 PUP BHS'!I48</f>
        <v>0</v>
      </c>
      <c r="AE16" s="69">
        <f>'666+120 PUP BHS'!I48</f>
        <v>0</v>
      </c>
      <c r="AF16" s="69">
        <f>'657+800 PUP BHS'!I48</f>
        <v>0</v>
      </c>
      <c r="AG16" s="69">
        <f>'662+545 FO UDL'!I48</f>
        <v>0</v>
      </c>
      <c r="AH16" s="69">
        <f>'660+200 FO LHS'!I47</f>
        <v>0</v>
      </c>
      <c r="AI16" s="69">
        <f>'660+200 FO RHS'!I47</f>
        <v>0</v>
      </c>
      <c r="AJ16" s="96">
        <f t="shared" si="1"/>
        <v>0</v>
      </c>
    </row>
    <row r="17" spans="2:37" ht="52.75" hidden="1" customHeight="1">
      <c r="B17" s="65">
        <v>15</v>
      </c>
      <c r="C17" s="70" t="s">
        <v>28</v>
      </c>
      <c r="D17" s="1">
        <f t="shared" si="0"/>
        <v>0</v>
      </c>
      <c r="E17" s="1">
        <f>'710+773 LHS MJB '!I51</f>
        <v>0</v>
      </c>
      <c r="F17" s="1">
        <f>'710+773 RHS MJB'!I51</f>
        <v>0</v>
      </c>
      <c r="G17" s="1">
        <f>'723+550 LHS MNB'!I49</f>
        <v>0</v>
      </c>
      <c r="H17" s="69">
        <f>'723+550 RHS MNB'!I49</f>
        <v>0</v>
      </c>
      <c r="I17" s="69">
        <f>'721+815 LHS MNB'!I49</f>
        <v>0</v>
      </c>
      <c r="J17" s="69">
        <f>'721+420 MNB LHS'!I49</f>
        <v>0</v>
      </c>
      <c r="K17" s="69">
        <f>'721+815 RHS MNB'!I49</f>
        <v>0</v>
      </c>
      <c r="L17" s="69">
        <f>'721+420 MNB RHS '!I49</f>
        <v>0</v>
      </c>
      <c r="M17" s="69">
        <f>'718+084 MNB LHS '!I49</f>
        <v>0</v>
      </c>
      <c r="N17" s="69">
        <f>'718+084 MNB RHS'!I49</f>
        <v>0</v>
      </c>
      <c r="O17" s="69">
        <f>'694+088 MNB LHS '!I47</f>
        <v>0</v>
      </c>
      <c r="P17" s="69">
        <f>'694+088 MNB RHS'!I48</f>
        <v>0</v>
      </c>
      <c r="Q17" s="69">
        <f>'683+550 MNB LHS'!I49</f>
        <v>0</v>
      </c>
      <c r="R17" s="69">
        <f>'683+550 MNB RHS'!I49</f>
        <v>0</v>
      </c>
      <c r="S17" s="69">
        <f>'716+185 ROB LHS'!I49</f>
        <v>0</v>
      </c>
      <c r="T17" s="69">
        <f>'716+185 ROB RHS'!I49</f>
        <v>0</v>
      </c>
      <c r="U17" s="69">
        <f>'691+000 VUP BHS'!I49</f>
        <v>0</v>
      </c>
      <c r="V17" s="69">
        <f>'714+725 VUP BHS'!I49</f>
        <v>0</v>
      </c>
      <c r="W17" s="69">
        <f>'720+520 PUP BHS'!I49</f>
        <v>0</v>
      </c>
      <c r="X17" s="69">
        <f>'701+730 PUP BHS'!I49</f>
        <v>0</v>
      </c>
      <c r="Y17" s="69">
        <f>'696+426 PUP BHS'!I49</f>
        <v>0</v>
      </c>
      <c r="Z17" s="69">
        <f>'692+616 PUP BHS'!I49</f>
        <v>0</v>
      </c>
      <c r="AA17" s="69">
        <f>'689+032 PUP BHS'!I49</f>
        <v>0</v>
      </c>
      <c r="AB17" s="69">
        <f>'686+057 PUP BHS'!I49</f>
        <v>0</v>
      </c>
      <c r="AC17" s="69">
        <f>'681+185 PUP BHS'!I49</f>
        <v>0</v>
      </c>
      <c r="AD17" s="69">
        <f>'669+900 PUP BHS'!I49</f>
        <v>0</v>
      </c>
      <c r="AE17" s="69">
        <f>'666+120 PUP BHS'!I49</f>
        <v>0</v>
      </c>
      <c r="AF17" s="69">
        <f>'657+800 PUP BHS'!I49</f>
        <v>0</v>
      </c>
      <c r="AG17" s="69">
        <f>'662+545 FO UDL'!I49</f>
        <v>0</v>
      </c>
      <c r="AH17" s="69">
        <f>'660+200 FO LHS'!I48</f>
        <v>0</v>
      </c>
      <c r="AI17" s="69">
        <f>'660+200 FO RHS'!I48</f>
        <v>0</v>
      </c>
      <c r="AJ17" s="96">
        <f t="shared" si="1"/>
        <v>0</v>
      </c>
    </row>
    <row r="18" spans="2:37" ht="26.5" hidden="1" customHeight="1">
      <c r="B18" s="65">
        <v>16</v>
      </c>
      <c r="C18" s="70" t="s">
        <v>29</v>
      </c>
      <c r="D18" s="1">
        <f t="shared" si="0"/>
        <v>0</v>
      </c>
      <c r="E18" s="1">
        <f>'710+773 LHS MJB '!I52</f>
        <v>0</v>
      </c>
      <c r="F18" s="1">
        <f>'710+773 RHS MJB'!I52</f>
        <v>0</v>
      </c>
      <c r="G18" s="1">
        <f>'723+550 LHS MNB'!I50</f>
        <v>0</v>
      </c>
      <c r="H18" s="69">
        <f>'723+550 RHS MNB'!I50</f>
        <v>0</v>
      </c>
      <c r="I18" s="69">
        <f>'721+815 LHS MNB'!I50</f>
        <v>0</v>
      </c>
      <c r="J18" s="69">
        <f>'721+420 MNB LHS'!I50</f>
        <v>0</v>
      </c>
      <c r="K18" s="69">
        <f>'721+815 RHS MNB'!I50</f>
        <v>0</v>
      </c>
      <c r="L18" s="69">
        <f>'721+420 MNB RHS '!I50</f>
        <v>0</v>
      </c>
      <c r="M18" s="69">
        <f>'718+084 MNB LHS '!I50</f>
        <v>0</v>
      </c>
      <c r="N18" s="69">
        <f>'718+084 MNB RHS'!I50</f>
        <v>0</v>
      </c>
      <c r="O18" s="69">
        <f>'694+088 MNB LHS '!I48</f>
        <v>0</v>
      </c>
      <c r="P18" s="69">
        <f>'694+088 MNB RHS'!I49</f>
        <v>0</v>
      </c>
      <c r="Q18" s="69">
        <f>'683+550 MNB LHS'!I50</f>
        <v>0</v>
      </c>
      <c r="R18" s="69">
        <f>'683+550 MNB RHS'!I50</f>
        <v>0</v>
      </c>
      <c r="S18" s="69">
        <f>'716+185 ROB LHS'!I50</f>
        <v>0</v>
      </c>
      <c r="T18" s="69">
        <f>'716+185 ROB RHS'!I50</f>
        <v>0</v>
      </c>
      <c r="U18" s="69">
        <f>'691+000 VUP BHS'!I50</f>
        <v>0</v>
      </c>
      <c r="V18" s="69">
        <f>'714+725 VUP BHS'!I50</f>
        <v>0</v>
      </c>
      <c r="W18" s="69">
        <f>'720+520 PUP BHS'!I50</f>
        <v>0</v>
      </c>
      <c r="X18" s="69">
        <f>'701+730 PUP BHS'!I50</f>
        <v>0</v>
      </c>
      <c r="Y18" s="69">
        <f>'696+426 PUP BHS'!I50</f>
        <v>0</v>
      </c>
      <c r="Z18" s="69">
        <f>'692+616 PUP BHS'!I50</f>
        <v>0</v>
      </c>
      <c r="AA18" s="69">
        <f>'689+032 PUP BHS'!I50</f>
        <v>0</v>
      </c>
      <c r="AB18" s="69">
        <f>'686+057 PUP BHS'!I50</f>
        <v>0</v>
      </c>
      <c r="AC18" s="69">
        <f>'681+185 PUP BHS'!I50</f>
        <v>0</v>
      </c>
      <c r="AD18" s="69">
        <f>'669+900 PUP BHS'!I50</f>
        <v>0</v>
      </c>
      <c r="AE18" s="69">
        <f>'666+120 PUP BHS'!I50</f>
        <v>0</v>
      </c>
      <c r="AF18" s="69">
        <f>'657+800 PUP BHS'!I50</f>
        <v>0</v>
      </c>
      <c r="AG18" s="69">
        <f>'662+545 FO UDL'!I50</f>
        <v>0</v>
      </c>
      <c r="AH18" s="69">
        <f>'660+200 FO LHS'!I49</f>
        <v>0</v>
      </c>
      <c r="AI18" s="69">
        <f>'660+200 FO RHS'!I49</f>
        <v>0</v>
      </c>
      <c r="AJ18" s="96">
        <f t="shared" si="1"/>
        <v>0</v>
      </c>
    </row>
    <row r="19" spans="2:37" ht="26.5" hidden="1" customHeight="1">
      <c r="B19" s="65">
        <v>17</v>
      </c>
      <c r="C19" s="70"/>
      <c r="D19" s="1">
        <f t="shared" si="0"/>
        <v>0</v>
      </c>
      <c r="E19" s="1">
        <f>'710+773 LHS MJB '!I53</f>
        <v>0</v>
      </c>
      <c r="F19" s="1">
        <f>'710+773 RHS MJB'!I53</f>
        <v>0</v>
      </c>
      <c r="G19" s="1">
        <f>'723+550 LHS MNB'!I51</f>
        <v>0</v>
      </c>
      <c r="H19" s="69">
        <f>'723+550 RHS MNB'!I51</f>
        <v>0</v>
      </c>
      <c r="I19" s="69">
        <f>'721+815 LHS MNB'!I51</f>
        <v>0</v>
      </c>
      <c r="J19" s="69">
        <f>'721+420 MNB LHS'!I51</f>
        <v>0</v>
      </c>
      <c r="K19" s="69">
        <f>'721+815 RHS MNB'!I51</f>
        <v>0</v>
      </c>
      <c r="L19" s="69">
        <f>'721+420 MNB RHS '!I51</f>
        <v>0</v>
      </c>
      <c r="M19" s="69">
        <f>'718+084 MNB LHS '!I51</f>
        <v>0</v>
      </c>
      <c r="N19" s="69">
        <f>'718+084 MNB RHS'!I51</f>
        <v>0</v>
      </c>
      <c r="O19" s="69">
        <f>'694+088 MNB LHS '!I49</f>
        <v>0</v>
      </c>
      <c r="P19" s="69">
        <f>'694+088 MNB RHS'!I50</f>
        <v>0</v>
      </c>
      <c r="Q19" s="69">
        <f>'683+550 MNB LHS'!I51</f>
        <v>0</v>
      </c>
      <c r="R19" s="69">
        <f>'683+550 MNB RHS'!I51</f>
        <v>0</v>
      </c>
      <c r="S19" s="69">
        <f>'716+185 ROB LHS'!I51</f>
        <v>0</v>
      </c>
      <c r="T19" s="69">
        <f>'716+185 ROB RHS'!I51</f>
        <v>0</v>
      </c>
      <c r="U19" s="69">
        <f>'691+000 VUP BHS'!I51</f>
        <v>0</v>
      </c>
      <c r="V19" s="69">
        <f>'714+725 VUP BHS'!I51</f>
        <v>0</v>
      </c>
      <c r="W19" s="69">
        <f>'720+520 PUP BHS'!I51</f>
        <v>0</v>
      </c>
      <c r="X19" s="69">
        <f>'701+730 PUP BHS'!I51</f>
        <v>0</v>
      </c>
      <c r="Y19" s="69">
        <f>'696+426 PUP BHS'!I51</f>
        <v>0</v>
      </c>
      <c r="Z19" s="69">
        <f>'692+616 PUP BHS'!I51</f>
        <v>0</v>
      </c>
      <c r="AA19" s="69">
        <f>'689+032 PUP BHS'!I51</f>
        <v>0</v>
      </c>
      <c r="AB19" s="69">
        <f>'686+057 PUP BHS'!I51</f>
        <v>0</v>
      </c>
      <c r="AC19" s="69">
        <f>'681+185 PUP BHS'!I51</f>
        <v>0</v>
      </c>
      <c r="AD19" s="69">
        <f>'669+900 PUP BHS'!I51</f>
        <v>0</v>
      </c>
      <c r="AE19" s="69">
        <f>'666+120 PUP BHS'!I51</f>
        <v>0</v>
      </c>
      <c r="AF19" s="69">
        <f>'657+800 PUP BHS'!I51</f>
        <v>0</v>
      </c>
      <c r="AG19" s="69">
        <f>'662+545 FO UDL'!I51</f>
        <v>0</v>
      </c>
      <c r="AH19" s="69">
        <f>'660+200 FO LHS'!I50</f>
        <v>0</v>
      </c>
      <c r="AI19" s="69">
        <f>'660+200 FO RHS'!I50</f>
        <v>0</v>
      </c>
      <c r="AJ19" s="96">
        <f t="shared" si="1"/>
        <v>0</v>
      </c>
    </row>
    <row r="20" spans="2:37" ht="26.5" hidden="1" customHeight="1">
      <c r="B20" s="65">
        <v>18</v>
      </c>
      <c r="C20" s="70" t="s">
        <v>30</v>
      </c>
      <c r="D20" s="1">
        <f t="shared" si="0"/>
        <v>0</v>
      </c>
      <c r="E20" s="1">
        <f>'710+773 LHS MJB '!I54</f>
        <v>0</v>
      </c>
      <c r="F20" s="1">
        <f>'710+773 RHS MJB'!I54</f>
        <v>0</v>
      </c>
      <c r="G20" s="1">
        <f>'723+550 LHS MNB'!I52</f>
        <v>0</v>
      </c>
      <c r="H20" s="69">
        <f>'723+550 RHS MNB'!I52</f>
        <v>0</v>
      </c>
      <c r="I20" s="69">
        <f>'721+815 LHS MNB'!I52</f>
        <v>0</v>
      </c>
      <c r="J20" s="69">
        <f>'721+420 MNB LHS'!I52</f>
        <v>0</v>
      </c>
      <c r="K20" s="69">
        <f>'721+815 RHS MNB'!I52</f>
        <v>0</v>
      </c>
      <c r="L20" s="69">
        <f>'721+420 MNB RHS '!I52</f>
        <v>0</v>
      </c>
      <c r="M20" s="69">
        <f>'718+084 MNB LHS '!I52</f>
        <v>0</v>
      </c>
      <c r="N20" s="69">
        <f>'718+084 MNB RHS'!I52</f>
        <v>0</v>
      </c>
      <c r="O20" s="69">
        <f>'694+088 MNB LHS '!I50</f>
        <v>0</v>
      </c>
      <c r="P20" s="69">
        <f>'694+088 MNB RHS'!I51</f>
        <v>0</v>
      </c>
      <c r="Q20" s="69">
        <f>'683+550 MNB LHS'!I52</f>
        <v>0</v>
      </c>
      <c r="R20" s="69">
        <f>'683+550 MNB RHS'!I52</f>
        <v>0</v>
      </c>
      <c r="S20" s="69">
        <f>'716+185 ROB LHS'!I52</f>
        <v>0</v>
      </c>
      <c r="T20" s="69">
        <f>'716+185 ROB RHS'!I52</f>
        <v>0</v>
      </c>
      <c r="U20" s="69">
        <f>'691+000 VUP BHS'!I52</f>
        <v>0</v>
      </c>
      <c r="V20" s="69">
        <f>'714+725 VUP BHS'!I52</f>
        <v>0</v>
      </c>
      <c r="W20" s="69">
        <f>'720+520 PUP BHS'!I52</f>
        <v>0</v>
      </c>
      <c r="X20" s="69">
        <f>'701+730 PUP BHS'!I52</f>
        <v>0</v>
      </c>
      <c r="Y20" s="69">
        <f>'696+426 PUP BHS'!I52</f>
        <v>0</v>
      </c>
      <c r="Z20" s="69">
        <f>'692+616 PUP BHS'!I52</f>
        <v>0</v>
      </c>
      <c r="AA20" s="69">
        <f>'689+032 PUP BHS'!I52</f>
        <v>0</v>
      </c>
      <c r="AB20" s="69">
        <f>'686+057 PUP BHS'!I52</f>
        <v>0</v>
      </c>
      <c r="AC20" s="69">
        <f>'681+185 PUP BHS'!I52</f>
        <v>0</v>
      </c>
      <c r="AD20" s="69">
        <f>'669+900 PUP BHS'!I52</f>
        <v>0</v>
      </c>
      <c r="AE20" s="69">
        <f>'666+120 PUP BHS'!I52</f>
        <v>0</v>
      </c>
      <c r="AF20" s="69">
        <f>'657+800 PUP BHS'!I52</f>
        <v>0</v>
      </c>
      <c r="AG20" s="69">
        <f>'662+545 FO UDL'!I52</f>
        <v>0</v>
      </c>
      <c r="AH20" s="69">
        <f>'660+200 FO LHS'!I51</f>
        <v>0</v>
      </c>
      <c r="AI20" s="69">
        <f>'660+200 FO RHS'!I51</f>
        <v>0</v>
      </c>
      <c r="AJ20" s="96">
        <f t="shared" si="1"/>
        <v>0</v>
      </c>
    </row>
    <row r="21" spans="2:37" ht="26.5" hidden="1" customHeight="1">
      <c r="B21" s="65">
        <v>19</v>
      </c>
      <c r="C21" s="70" t="s">
        <v>31</v>
      </c>
      <c r="D21" s="1">
        <f t="shared" si="0"/>
        <v>0</v>
      </c>
      <c r="E21" s="1">
        <f>'710+773 LHS MJB '!I55</f>
        <v>0</v>
      </c>
      <c r="F21" s="1">
        <f>'710+773 RHS MJB'!I55</f>
        <v>0</v>
      </c>
      <c r="G21" s="1">
        <f>'723+550 LHS MNB'!I53</f>
        <v>0</v>
      </c>
      <c r="H21" s="69">
        <f>'723+550 RHS MNB'!I53</f>
        <v>0</v>
      </c>
      <c r="I21" s="69">
        <f>'721+815 LHS MNB'!I53</f>
        <v>0</v>
      </c>
      <c r="J21" s="69">
        <f>'721+420 MNB LHS'!I53</f>
        <v>0</v>
      </c>
      <c r="K21" s="69">
        <f>'721+815 RHS MNB'!I53</f>
        <v>0</v>
      </c>
      <c r="L21" s="69">
        <f>'721+420 MNB RHS '!I53</f>
        <v>0</v>
      </c>
      <c r="M21" s="69">
        <f>'718+084 MNB LHS '!I53</f>
        <v>0</v>
      </c>
      <c r="N21" s="69">
        <f>'718+084 MNB RHS'!I53</f>
        <v>0</v>
      </c>
      <c r="O21" s="69">
        <f>'694+088 MNB LHS '!I51</f>
        <v>0</v>
      </c>
      <c r="P21" s="69">
        <f>'694+088 MNB RHS'!I52</f>
        <v>0</v>
      </c>
      <c r="Q21" s="69">
        <f>'683+550 MNB LHS'!I53</f>
        <v>0</v>
      </c>
      <c r="R21" s="69">
        <f>'683+550 MNB RHS'!I53</f>
        <v>0</v>
      </c>
      <c r="S21" s="69">
        <f>'716+185 ROB LHS'!I53</f>
        <v>0</v>
      </c>
      <c r="T21" s="69">
        <f>'716+185 ROB RHS'!I53</f>
        <v>0</v>
      </c>
      <c r="U21" s="69">
        <f>'691+000 VUP BHS'!I53</f>
        <v>0</v>
      </c>
      <c r="V21" s="69">
        <f>'714+725 VUP BHS'!I53</f>
        <v>0</v>
      </c>
      <c r="W21" s="69">
        <f>'720+520 PUP BHS'!I53</f>
        <v>0</v>
      </c>
      <c r="X21" s="69">
        <f>'701+730 PUP BHS'!I53</f>
        <v>0</v>
      </c>
      <c r="Y21" s="69">
        <f>'696+426 PUP BHS'!I53</f>
        <v>0</v>
      </c>
      <c r="Z21" s="69">
        <f>'692+616 PUP BHS'!I53</f>
        <v>0</v>
      </c>
      <c r="AA21" s="69">
        <f>'689+032 PUP BHS'!I53</f>
        <v>0</v>
      </c>
      <c r="AB21" s="69">
        <f>'686+057 PUP BHS'!I53</f>
        <v>0</v>
      </c>
      <c r="AC21" s="69">
        <f>'681+185 PUP BHS'!I53</f>
        <v>0</v>
      </c>
      <c r="AD21" s="69">
        <f>'669+900 PUP BHS'!I53</f>
        <v>0</v>
      </c>
      <c r="AE21" s="69">
        <f>'666+120 PUP BHS'!I53</f>
        <v>0</v>
      </c>
      <c r="AF21" s="69">
        <f>'657+800 PUP BHS'!I53</f>
        <v>0</v>
      </c>
      <c r="AG21" s="69">
        <f>'662+545 FO UDL'!I53</f>
        <v>0</v>
      </c>
      <c r="AH21" s="69">
        <f>'660+200 FO LHS'!I52</f>
        <v>0</v>
      </c>
      <c r="AI21" s="69">
        <f>'660+200 FO RHS'!I52</f>
        <v>0</v>
      </c>
      <c r="AJ21" s="96">
        <f t="shared" si="1"/>
        <v>0</v>
      </c>
    </row>
    <row r="22" spans="2:37" ht="26.5" customHeight="1">
      <c r="B22" s="65">
        <v>20</v>
      </c>
      <c r="C22" s="70" t="s">
        <v>32</v>
      </c>
      <c r="D22" s="1">
        <f t="shared" si="0"/>
        <v>117</v>
      </c>
      <c r="E22" s="1">
        <f>'710+773 LHS MJB '!I56</f>
        <v>0</v>
      </c>
      <c r="F22" s="1">
        <f>'710+773 RHS MJB'!I56</f>
        <v>17</v>
      </c>
      <c r="G22" s="1">
        <f>'723+550 LHS MNB'!I54</f>
        <v>25</v>
      </c>
      <c r="H22" s="69">
        <f>'723+550 RHS MNB'!I54</f>
        <v>25</v>
      </c>
      <c r="I22" s="69">
        <f>'721+815 LHS MNB'!I54</f>
        <v>0</v>
      </c>
      <c r="J22" s="69">
        <f>'721+420 MNB LHS'!I54</f>
        <v>0</v>
      </c>
      <c r="K22" s="69">
        <f>'721+815 RHS MNB'!I54</f>
        <v>0</v>
      </c>
      <c r="L22" s="69">
        <f>'721+420 MNB RHS '!I54</f>
        <v>0</v>
      </c>
      <c r="M22" s="69">
        <f>'718+084 MNB LHS '!I54</f>
        <v>0</v>
      </c>
      <c r="N22" s="69">
        <f>'718+084 MNB RHS'!I54</f>
        <v>0</v>
      </c>
      <c r="O22" s="69">
        <f>'694+088 MNB LHS '!I52</f>
        <v>0</v>
      </c>
      <c r="P22" s="69">
        <f>'694+088 MNB RHS'!I53</f>
        <v>0</v>
      </c>
      <c r="Q22" s="69">
        <f>'683+550 MNB LHS'!I54</f>
        <v>0</v>
      </c>
      <c r="R22" s="69">
        <f>'683+550 MNB RHS'!I54</f>
        <v>0</v>
      </c>
      <c r="S22" s="69">
        <f>'716+185 ROB LHS'!I54</f>
        <v>25</v>
      </c>
      <c r="T22" s="69">
        <f>'716+185 ROB RHS'!I54</f>
        <v>25</v>
      </c>
      <c r="U22" s="69">
        <f>'691+000 VUP BHS'!I54</f>
        <v>0</v>
      </c>
      <c r="V22" s="69">
        <f>'714+725 VUP BHS'!I54</f>
        <v>0</v>
      </c>
      <c r="W22" s="69">
        <f>'720+520 PUP BHS'!I54</f>
        <v>0</v>
      </c>
      <c r="X22" s="69">
        <f>'701+730 PUP BHS'!I54</f>
        <v>0</v>
      </c>
      <c r="Y22" s="69">
        <f>'696+426 PUP BHS'!I54</f>
        <v>0</v>
      </c>
      <c r="Z22" s="69">
        <f>'692+616 PUP BHS'!I54</f>
        <v>0</v>
      </c>
      <c r="AA22" s="69">
        <f>'689+032 PUP BHS'!I54</f>
        <v>0</v>
      </c>
      <c r="AB22" s="69">
        <f>'686+057 PUP BHS'!I54</f>
        <v>0</v>
      </c>
      <c r="AC22" s="69">
        <f>'681+185 PUP BHS'!I54</f>
        <v>0</v>
      </c>
      <c r="AD22" s="69">
        <f>'669+900 PUP BHS'!I54</f>
        <v>0</v>
      </c>
      <c r="AE22" s="69">
        <f>'666+120 PUP BHS'!I54</f>
        <v>0</v>
      </c>
      <c r="AF22" s="69">
        <f>'657+800 PUP BHS'!I54</f>
        <v>0</v>
      </c>
      <c r="AG22" s="69">
        <f>'662+545 FO UDL'!I54</f>
        <v>0</v>
      </c>
      <c r="AH22" s="69">
        <f>'660+200 FO LHS'!I53</f>
        <v>0</v>
      </c>
      <c r="AI22" s="69">
        <f>'660+200 FO RHS'!I53</f>
        <v>0</v>
      </c>
      <c r="AJ22" s="96">
        <f t="shared" si="1"/>
        <v>117</v>
      </c>
      <c r="AK22" s="23" t="b">
        <f t="shared" ref="AK22:AK24" si="2">AJ22=D22</f>
        <v>1</v>
      </c>
    </row>
    <row r="23" spans="2:37" ht="26.5" customHeight="1">
      <c r="B23" s="65">
        <v>21</v>
      </c>
      <c r="C23" s="94" t="s">
        <v>33</v>
      </c>
      <c r="D23" s="95">
        <f t="shared" si="0"/>
        <v>100</v>
      </c>
      <c r="E23" s="1">
        <f>'710+773 LHS MJB '!I57</f>
        <v>0</v>
      </c>
      <c r="F23" s="1">
        <f>'710+773 RHS MJB'!I57</f>
        <v>0</v>
      </c>
      <c r="G23" s="1">
        <f>'723+550 LHS MNB'!I55</f>
        <v>25</v>
      </c>
      <c r="H23" s="69">
        <f>'723+550 RHS MNB'!I55</f>
        <v>25</v>
      </c>
      <c r="I23" s="69">
        <f>'721+815 LHS MNB'!I55</f>
        <v>0</v>
      </c>
      <c r="J23" s="69">
        <f>'721+420 MNB LHS'!I55</f>
        <v>0</v>
      </c>
      <c r="K23" s="69">
        <f>'721+815 RHS MNB'!I55</f>
        <v>0</v>
      </c>
      <c r="L23" s="69">
        <f>'721+420 MNB RHS '!I55</f>
        <v>0</v>
      </c>
      <c r="M23" s="69">
        <f>'718+084 MNB LHS '!I55</f>
        <v>0</v>
      </c>
      <c r="N23" s="69">
        <f>'718+084 MNB RHS'!I55</f>
        <v>0</v>
      </c>
      <c r="O23" s="69">
        <f>'694+088 MNB LHS '!I53</f>
        <v>0</v>
      </c>
      <c r="P23" s="69">
        <f>'694+088 MNB RHS'!I54</f>
        <v>0</v>
      </c>
      <c r="Q23" s="69">
        <f>'683+550 MNB LHS'!I55</f>
        <v>0</v>
      </c>
      <c r="R23" s="69">
        <f>'683+550 MNB RHS'!I55</f>
        <v>0</v>
      </c>
      <c r="S23" s="69">
        <f>'716+185 ROB LHS'!I55</f>
        <v>25</v>
      </c>
      <c r="T23" s="69">
        <f>'716+185 ROB RHS'!I55</f>
        <v>25</v>
      </c>
      <c r="U23" s="69">
        <f>'691+000 VUP BHS'!I55</f>
        <v>0</v>
      </c>
      <c r="V23" s="69">
        <f>'714+725 VUP BHS'!I55</f>
        <v>0</v>
      </c>
      <c r="W23" s="69">
        <f>'720+520 PUP BHS'!I55</f>
        <v>0</v>
      </c>
      <c r="X23" s="69">
        <f>'701+730 PUP BHS'!I55</f>
        <v>0</v>
      </c>
      <c r="Y23" s="69">
        <f>'696+426 PUP BHS'!I55</f>
        <v>0</v>
      </c>
      <c r="Z23" s="69">
        <f>'692+616 PUP BHS'!I55</f>
        <v>0</v>
      </c>
      <c r="AA23" s="69">
        <f>'689+032 PUP BHS'!I55</f>
        <v>0</v>
      </c>
      <c r="AB23" s="69">
        <f>'686+057 PUP BHS'!I55</f>
        <v>0</v>
      </c>
      <c r="AC23" s="69">
        <f>'681+185 PUP BHS'!I55</f>
        <v>0</v>
      </c>
      <c r="AD23" s="69">
        <f>'669+900 PUP BHS'!I55</f>
        <v>0</v>
      </c>
      <c r="AE23" s="69">
        <f>'666+120 PUP BHS'!I55</f>
        <v>0</v>
      </c>
      <c r="AF23" s="69">
        <f>'657+800 PUP BHS'!I55</f>
        <v>0</v>
      </c>
      <c r="AG23" s="69">
        <f>'662+545 FO UDL'!I55</f>
        <v>0</v>
      </c>
      <c r="AH23" s="69">
        <f>'660+200 FO LHS'!I54</f>
        <v>0</v>
      </c>
      <c r="AI23" s="69">
        <f>'660+200 FO RHS'!I54</f>
        <v>0</v>
      </c>
      <c r="AJ23" s="96">
        <f t="shared" si="1"/>
        <v>100</v>
      </c>
      <c r="AK23" s="23" t="b">
        <f t="shared" si="2"/>
        <v>1</v>
      </c>
    </row>
    <row r="24" spans="2:37" ht="26.5" customHeight="1">
      <c r="B24" s="87">
        <v>22</v>
      </c>
      <c r="C24" s="88" t="s">
        <v>34</v>
      </c>
      <c r="D24" s="89">
        <f t="shared" si="0"/>
        <v>3.3</v>
      </c>
      <c r="E24" s="89">
        <f>'710+773 LHS MJB '!I58</f>
        <v>0</v>
      </c>
      <c r="F24" s="89">
        <f>'710+773 RHS MJB'!I58</f>
        <v>0</v>
      </c>
      <c r="G24" s="89">
        <f>'723+550 LHS MNB'!I56</f>
        <v>0</v>
      </c>
      <c r="H24" s="90">
        <f>'723+550 RHS MNB'!I56</f>
        <v>0</v>
      </c>
      <c r="I24" s="90">
        <f>'721+815 LHS MNB'!I56</f>
        <v>0</v>
      </c>
      <c r="J24" s="90">
        <f>'721+420 MNB LHS'!I56</f>
        <v>0</v>
      </c>
      <c r="K24" s="90">
        <f>'721+815 RHS MNB'!I56</f>
        <v>0</v>
      </c>
      <c r="L24" s="90">
        <f>'721+420 MNB RHS '!I56</f>
        <v>0</v>
      </c>
      <c r="M24" s="90">
        <f>'718+084 MNB LHS '!I56</f>
        <v>0</v>
      </c>
      <c r="N24" s="90">
        <f>'718+084 MNB RHS'!I56</f>
        <v>0</v>
      </c>
      <c r="O24" s="90">
        <f>'694+088 MNB LHS '!I54</f>
        <v>0</v>
      </c>
      <c r="P24" s="99">
        <f>'694+088 MNB RHS'!I55</f>
        <v>3.3</v>
      </c>
      <c r="Q24" s="90">
        <f>'683+550 MNB LHS'!I56</f>
        <v>0</v>
      </c>
      <c r="R24" s="90">
        <f>'683+550 MNB RHS'!I56</f>
        <v>0</v>
      </c>
      <c r="S24" s="90">
        <f>'716+185 ROB LHS'!I56</f>
        <v>0</v>
      </c>
      <c r="T24" s="90">
        <f>'716+185 ROB RHS'!I56</f>
        <v>0</v>
      </c>
      <c r="U24" s="90">
        <f>'691+000 VUP BHS'!I56</f>
        <v>0</v>
      </c>
      <c r="V24" s="90">
        <f>'714+725 VUP BHS'!I56</f>
        <v>0</v>
      </c>
      <c r="W24" s="90">
        <f>'720+520 PUP BHS'!I56</f>
        <v>0</v>
      </c>
      <c r="X24" s="90">
        <f>'701+730 PUP BHS'!I56</f>
        <v>0</v>
      </c>
      <c r="Y24" s="90">
        <f>'696+426 PUP BHS'!I56</f>
        <v>0</v>
      </c>
      <c r="Z24" s="90">
        <f>'692+616 PUP BHS'!I56</f>
        <v>0</v>
      </c>
      <c r="AA24" s="90">
        <f>'689+032 PUP BHS'!I56</f>
        <v>0</v>
      </c>
      <c r="AB24" s="90">
        <f>'686+057 PUP BHS'!I56</f>
        <v>0</v>
      </c>
      <c r="AC24" s="90">
        <f>'681+185 PUP BHS'!I56</f>
        <v>0</v>
      </c>
      <c r="AD24" s="90">
        <f>'669+900 PUP BHS'!I56</f>
        <v>0</v>
      </c>
      <c r="AE24" s="90">
        <f>'666+120 PUP BHS'!I56</f>
        <v>0</v>
      </c>
      <c r="AF24" s="90">
        <f>'657+800 PUP BHS'!I56</f>
        <v>0</v>
      </c>
      <c r="AG24" s="90">
        <f>'662+545 FO UDL'!I56</f>
        <v>0</v>
      </c>
      <c r="AH24" s="90">
        <f>'660+200 FO LHS'!I55</f>
        <v>0</v>
      </c>
      <c r="AI24" s="90">
        <f>'660+200 FO RHS'!I55</f>
        <v>0</v>
      </c>
      <c r="AJ24" s="97">
        <f t="shared" si="1"/>
        <v>3.3</v>
      </c>
      <c r="AK24" s="91" t="b">
        <f t="shared" si="2"/>
        <v>1</v>
      </c>
    </row>
    <row r="25" spans="2:37" ht="27.5" hidden="1">
      <c r="B25" s="65">
        <v>23</v>
      </c>
      <c r="C25" s="70"/>
      <c r="D25" s="1">
        <f t="shared" si="0"/>
        <v>0</v>
      </c>
      <c r="E25" s="1">
        <f>'710+773 LHS MJB '!I59</f>
        <v>0</v>
      </c>
      <c r="F25" s="1">
        <f>'710+773 RHS MJB'!I59</f>
        <v>0</v>
      </c>
      <c r="G25" s="1">
        <f>'723+550 LHS MNB'!I57</f>
        <v>0</v>
      </c>
      <c r="H25" s="69">
        <f>'723+550 RHS MNB'!I57</f>
        <v>0</v>
      </c>
      <c r="I25" s="69">
        <f>'721+815 LHS MNB'!I57</f>
        <v>0</v>
      </c>
      <c r="J25" s="69">
        <f>'721+420 MNB LHS'!I57</f>
        <v>0</v>
      </c>
      <c r="K25" s="69">
        <f>'721+815 RHS MNB'!I57</f>
        <v>0</v>
      </c>
      <c r="L25" s="69">
        <f>'721+420 MNB RHS '!I57</f>
        <v>0</v>
      </c>
      <c r="M25" s="69">
        <f>'718+084 MNB LHS '!I57</f>
        <v>0</v>
      </c>
      <c r="N25" s="69">
        <f>'718+084 MNB RHS'!I57</f>
        <v>0</v>
      </c>
      <c r="O25" s="69">
        <f>'694+088 MNB LHS '!I55</f>
        <v>0</v>
      </c>
      <c r="P25" s="69">
        <f>'694+088 MNB RHS'!I56</f>
        <v>0</v>
      </c>
      <c r="Q25" s="69">
        <f>'683+550 MNB LHS'!I57</f>
        <v>0</v>
      </c>
      <c r="R25" s="69">
        <f>'683+550 MNB RHS'!I57</f>
        <v>0</v>
      </c>
      <c r="S25" s="69">
        <f>'716+185 ROB LHS'!I57</f>
        <v>0</v>
      </c>
      <c r="T25" s="69">
        <f>'716+185 ROB RHS'!I57</f>
        <v>0</v>
      </c>
      <c r="U25" s="69">
        <f>'691+000 VUP BHS'!I57</f>
        <v>0</v>
      </c>
      <c r="V25" s="69">
        <f>'714+725 VUP BHS'!I57</f>
        <v>0</v>
      </c>
      <c r="W25" s="69">
        <f>'720+520 PUP BHS'!I57</f>
        <v>0</v>
      </c>
      <c r="X25" s="69">
        <f>'701+730 PUP BHS'!I57</f>
        <v>0</v>
      </c>
      <c r="Y25" s="69">
        <f>'696+426 PUP BHS'!I57</f>
        <v>0</v>
      </c>
      <c r="Z25" s="69">
        <f>'692+616 PUP BHS'!I57</f>
        <v>0</v>
      </c>
      <c r="AA25" s="69">
        <f>'689+032 PUP BHS'!I57</f>
        <v>0</v>
      </c>
      <c r="AB25" s="69">
        <f>'686+057 PUP BHS'!I57</f>
        <v>0</v>
      </c>
      <c r="AC25" s="69">
        <f>'681+185 PUP BHS'!I57</f>
        <v>0</v>
      </c>
      <c r="AD25" s="69">
        <f>'669+900 PUP BHS'!I57</f>
        <v>0</v>
      </c>
      <c r="AE25" s="69">
        <f>'666+120 PUP BHS'!I57</f>
        <v>0</v>
      </c>
      <c r="AF25" s="69">
        <f>'657+800 PUP BHS'!I57</f>
        <v>0</v>
      </c>
      <c r="AG25" s="69">
        <f>'662+545 FO UDL'!I57</f>
        <v>0</v>
      </c>
      <c r="AH25" s="69">
        <f>'660+200 FO LHS'!I56</f>
        <v>0</v>
      </c>
      <c r="AI25" s="69">
        <f>'660+200 FO RHS'!I56</f>
        <v>0</v>
      </c>
      <c r="AJ25" s="96">
        <f t="shared" si="1"/>
        <v>0</v>
      </c>
    </row>
    <row r="26" spans="2:37" ht="26.5" hidden="1" customHeight="1">
      <c r="B26" s="65">
        <v>24</v>
      </c>
      <c r="C26" s="70" t="s">
        <v>35</v>
      </c>
      <c r="D26" s="1">
        <f t="shared" si="0"/>
        <v>0</v>
      </c>
      <c r="E26" s="1">
        <f>'710+773 LHS MJB '!I60</f>
        <v>0</v>
      </c>
      <c r="F26" s="1">
        <f>'710+773 RHS MJB'!I60</f>
        <v>0</v>
      </c>
      <c r="G26" s="1">
        <f>'723+550 LHS MNB'!I58</f>
        <v>0</v>
      </c>
      <c r="H26" s="69">
        <f>'723+550 RHS MNB'!I58</f>
        <v>0</v>
      </c>
      <c r="I26" s="69">
        <f>'721+815 LHS MNB'!I58</f>
        <v>0</v>
      </c>
      <c r="J26" s="69">
        <f>'721+420 MNB LHS'!I58</f>
        <v>0</v>
      </c>
      <c r="K26" s="69">
        <f>'721+815 RHS MNB'!I58</f>
        <v>0</v>
      </c>
      <c r="L26" s="69">
        <f>'721+420 MNB RHS '!I58</f>
        <v>0</v>
      </c>
      <c r="M26" s="69">
        <f>'718+084 MNB LHS '!I58</f>
        <v>0</v>
      </c>
      <c r="N26" s="69">
        <f>'718+084 MNB RHS'!I58</f>
        <v>0</v>
      </c>
      <c r="O26" s="69">
        <f>'694+088 MNB LHS '!I56</f>
        <v>0</v>
      </c>
      <c r="P26" s="69">
        <f>'694+088 MNB RHS'!I57</f>
        <v>0</v>
      </c>
      <c r="Q26" s="69">
        <f>'683+550 MNB LHS'!I58</f>
        <v>0</v>
      </c>
      <c r="R26" s="69">
        <f>'683+550 MNB RHS'!I58</f>
        <v>0</v>
      </c>
      <c r="S26" s="69">
        <f>'716+185 ROB LHS'!I58</f>
        <v>0</v>
      </c>
      <c r="T26" s="69">
        <f>'716+185 ROB RHS'!I58</f>
        <v>0</v>
      </c>
      <c r="U26" s="69">
        <f>'691+000 VUP BHS'!I58</f>
        <v>0</v>
      </c>
      <c r="V26" s="69">
        <f>'714+725 VUP BHS'!I58</f>
        <v>0</v>
      </c>
      <c r="W26" s="69">
        <f>'720+520 PUP BHS'!I58</f>
        <v>0</v>
      </c>
      <c r="X26" s="69">
        <f>'701+730 PUP BHS'!I58</f>
        <v>0</v>
      </c>
      <c r="Y26" s="69">
        <f>'696+426 PUP BHS'!I58</f>
        <v>0</v>
      </c>
      <c r="Z26" s="69">
        <f>'692+616 PUP BHS'!I58</f>
        <v>0</v>
      </c>
      <c r="AA26" s="69">
        <f>'689+032 PUP BHS'!I58</f>
        <v>0</v>
      </c>
      <c r="AB26" s="69">
        <f>'686+057 PUP BHS'!I58</f>
        <v>0</v>
      </c>
      <c r="AC26" s="69">
        <f>'681+185 PUP BHS'!I58</f>
        <v>0</v>
      </c>
      <c r="AD26" s="69">
        <f>'669+900 PUP BHS'!I58</f>
        <v>0</v>
      </c>
      <c r="AE26" s="69">
        <f>'666+120 PUP BHS'!I58</f>
        <v>0</v>
      </c>
      <c r="AF26" s="69">
        <f>'657+800 PUP BHS'!I58</f>
        <v>0</v>
      </c>
      <c r="AG26" s="69">
        <f>'662+545 FO UDL'!I58</f>
        <v>0</v>
      </c>
      <c r="AH26" s="69">
        <f>'660+200 FO LHS'!I57</f>
        <v>0</v>
      </c>
      <c r="AI26" s="69">
        <f>'660+200 FO RHS'!I57</f>
        <v>0</v>
      </c>
      <c r="AJ26" s="96">
        <f t="shared" si="1"/>
        <v>0</v>
      </c>
    </row>
    <row r="27" spans="2:37" ht="26.5" customHeight="1">
      <c r="B27" s="87">
        <v>25</v>
      </c>
      <c r="C27" s="88" t="s">
        <v>36</v>
      </c>
      <c r="D27" s="89">
        <v>0</v>
      </c>
      <c r="E27" s="89">
        <f>'710+773 LHS MJB '!I61</f>
        <v>0</v>
      </c>
      <c r="F27" s="98">
        <f>'710+773 RHS MJB'!I61</f>
        <v>18</v>
      </c>
      <c r="G27" s="89">
        <f>'723+550 LHS MNB'!I59</f>
        <v>0</v>
      </c>
      <c r="H27" s="90">
        <f>'723+550 RHS MNB'!I59</f>
        <v>0</v>
      </c>
      <c r="I27" s="90">
        <f>'721+815 LHS MNB'!I59</f>
        <v>0</v>
      </c>
      <c r="J27" s="90">
        <f>'721+420 MNB LHS'!I59</f>
        <v>0</v>
      </c>
      <c r="K27" s="90">
        <f>'721+815 RHS MNB'!I59</f>
        <v>0</v>
      </c>
      <c r="L27" s="90">
        <f>'721+420 MNB RHS '!I59</f>
        <v>0</v>
      </c>
      <c r="M27" s="90">
        <f>'718+084 MNB LHS '!I59</f>
        <v>0</v>
      </c>
      <c r="N27" s="90">
        <f>'718+084 MNB RHS'!I59</f>
        <v>0</v>
      </c>
      <c r="O27" s="90">
        <f>'694+088 MNB LHS '!I57</f>
        <v>0</v>
      </c>
      <c r="P27" s="90">
        <f>'694+088 MNB RHS'!I58</f>
        <v>0</v>
      </c>
      <c r="Q27" s="90">
        <f>'683+550 MNB LHS'!I59</f>
        <v>0</v>
      </c>
      <c r="R27" s="90">
        <f>'683+550 MNB RHS'!I59</f>
        <v>0</v>
      </c>
      <c r="S27" s="90">
        <f>'716+185 ROB LHS'!I59</f>
        <v>0</v>
      </c>
      <c r="T27" s="90">
        <f>'716+185 ROB RHS'!I59</f>
        <v>0</v>
      </c>
      <c r="U27" s="90">
        <f>'691+000 VUP BHS'!I59</f>
        <v>0</v>
      </c>
      <c r="V27" s="90">
        <f>'714+725 VUP BHS'!I59</f>
        <v>0</v>
      </c>
      <c r="W27" s="90">
        <f>'720+520 PUP BHS'!I59</f>
        <v>0</v>
      </c>
      <c r="X27" s="90">
        <f>'701+730 PUP BHS'!I59</f>
        <v>0</v>
      </c>
      <c r="Y27" s="90">
        <f>'696+426 PUP BHS'!I59</f>
        <v>0</v>
      </c>
      <c r="Z27" s="90">
        <f>'692+616 PUP BHS'!I59</f>
        <v>0</v>
      </c>
      <c r="AA27" s="90">
        <f>'689+032 PUP BHS'!I59</f>
        <v>0</v>
      </c>
      <c r="AB27" s="90">
        <f>'686+057 PUP BHS'!I59</f>
        <v>0</v>
      </c>
      <c r="AC27" s="90">
        <f>'681+185 PUP BHS'!I59</f>
        <v>0</v>
      </c>
      <c r="AD27" s="90">
        <f>'669+900 PUP BHS'!I59</f>
        <v>0</v>
      </c>
      <c r="AE27" s="90">
        <f>'666+120 PUP BHS'!I59</f>
        <v>0</v>
      </c>
      <c r="AF27" s="90">
        <f>'657+800 PUP BHS'!I59</f>
        <v>0</v>
      </c>
      <c r="AG27" s="90">
        <f>'662+545 FO UDL'!I59</f>
        <v>0</v>
      </c>
      <c r="AH27" s="90">
        <f>'660+200 FO LHS'!I58</f>
        <v>0</v>
      </c>
      <c r="AI27" s="90">
        <f>'660+200 FO RHS'!I58</f>
        <v>0</v>
      </c>
      <c r="AJ27" s="97">
        <f t="shared" si="1"/>
        <v>18</v>
      </c>
      <c r="AK27" s="91" t="b">
        <f>AJ27=D27</f>
        <v>0</v>
      </c>
    </row>
    <row r="28" spans="2:37" ht="26.5" hidden="1" customHeight="1">
      <c r="B28" s="65">
        <v>26</v>
      </c>
      <c r="C28" s="70" t="s">
        <v>37</v>
      </c>
      <c r="D28" s="1">
        <f t="shared" si="0"/>
        <v>0</v>
      </c>
      <c r="E28" s="1">
        <f>'710+773 LHS MJB '!I62</f>
        <v>0</v>
      </c>
      <c r="F28" s="1">
        <f>'710+773 RHS MJB'!I62</f>
        <v>0</v>
      </c>
      <c r="G28" s="1">
        <f>'723+550 LHS MNB'!I60</f>
        <v>0</v>
      </c>
      <c r="H28" s="69">
        <f>'723+550 RHS MNB'!I60</f>
        <v>0</v>
      </c>
      <c r="I28" s="69">
        <f>'721+815 LHS MNB'!I60</f>
        <v>0</v>
      </c>
      <c r="J28" s="69">
        <f>'721+420 MNB LHS'!I60</f>
        <v>0</v>
      </c>
      <c r="K28" s="69">
        <f>'721+815 RHS MNB'!I60</f>
        <v>0</v>
      </c>
      <c r="L28" s="69">
        <f>'721+420 MNB RHS '!I60</f>
        <v>0</v>
      </c>
      <c r="M28" s="69">
        <f>'718+084 MNB LHS '!I60</f>
        <v>0</v>
      </c>
      <c r="N28" s="69">
        <f>'718+084 MNB RHS'!I60</f>
        <v>0</v>
      </c>
      <c r="O28" s="69">
        <f>'694+088 MNB LHS '!I58</f>
        <v>0</v>
      </c>
      <c r="P28" s="69">
        <f>'694+088 MNB RHS'!I59</f>
        <v>0</v>
      </c>
      <c r="Q28" s="69">
        <f>'683+550 MNB LHS'!I60</f>
        <v>0</v>
      </c>
      <c r="R28" s="69">
        <f>'683+550 MNB RHS'!I60</f>
        <v>0</v>
      </c>
      <c r="S28" s="69">
        <f>'716+185 ROB LHS'!I60</f>
        <v>0</v>
      </c>
      <c r="T28" s="69">
        <f>'716+185 ROB RHS'!I60</f>
        <v>0</v>
      </c>
      <c r="U28" s="69">
        <f>'691+000 VUP BHS'!I60</f>
        <v>0</v>
      </c>
      <c r="V28" s="69">
        <f>'714+725 VUP BHS'!I60</f>
        <v>0</v>
      </c>
      <c r="W28" s="69">
        <f>'720+520 PUP BHS'!I60</f>
        <v>0</v>
      </c>
      <c r="X28" s="69">
        <f>'701+730 PUP BHS'!I60</f>
        <v>0</v>
      </c>
      <c r="Y28" s="69">
        <f>'696+426 PUP BHS'!I60</f>
        <v>0</v>
      </c>
      <c r="Z28" s="69">
        <f>'692+616 PUP BHS'!I60</f>
        <v>0</v>
      </c>
      <c r="AA28" s="69">
        <f>'689+032 PUP BHS'!I60</f>
        <v>0</v>
      </c>
      <c r="AB28" s="69">
        <f>'686+057 PUP BHS'!I60</f>
        <v>0</v>
      </c>
      <c r="AC28" s="69">
        <f>'681+185 PUP BHS'!I60</f>
        <v>0</v>
      </c>
      <c r="AD28" s="69">
        <f>'669+900 PUP BHS'!I60</f>
        <v>0</v>
      </c>
      <c r="AE28" s="69">
        <f>'666+120 PUP BHS'!I60</f>
        <v>0</v>
      </c>
      <c r="AF28" s="69">
        <f>'657+800 PUP BHS'!I60</f>
        <v>0</v>
      </c>
      <c r="AG28" s="69">
        <f>'662+545 FO UDL'!I60</f>
        <v>0</v>
      </c>
      <c r="AH28" s="69">
        <f>'660+200 FO LHS'!I59</f>
        <v>0</v>
      </c>
      <c r="AI28" s="69">
        <f>'660+200 FO RHS'!I59</f>
        <v>0</v>
      </c>
      <c r="AJ28" s="96">
        <f t="shared" si="1"/>
        <v>0</v>
      </c>
    </row>
    <row r="29" spans="2:37" ht="26.5" hidden="1" customHeight="1">
      <c r="B29" s="65">
        <v>27</v>
      </c>
      <c r="C29" s="70" t="s">
        <v>38</v>
      </c>
      <c r="D29" s="1">
        <f t="shared" si="0"/>
        <v>0</v>
      </c>
      <c r="E29" s="1">
        <f>'710+773 LHS MJB '!I63</f>
        <v>0</v>
      </c>
      <c r="F29" s="1">
        <f>'710+773 RHS MJB'!I63</f>
        <v>0</v>
      </c>
      <c r="G29" s="1">
        <f>'723+550 LHS MNB'!I61</f>
        <v>0</v>
      </c>
      <c r="H29" s="69">
        <f>'723+550 RHS MNB'!I61</f>
        <v>0</v>
      </c>
      <c r="I29" s="69">
        <f>'721+815 LHS MNB'!I61</f>
        <v>0</v>
      </c>
      <c r="J29" s="69">
        <f>'721+420 MNB LHS'!I61</f>
        <v>0</v>
      </c>
      <c r="K29" s="69">
        <f>'721+815 RHS MNB'!I61</f>
        <v>0</v>
      </c>
      <c r="L29" s="69">
        <f>'721+420 MNB RHS '!I61</f>
        <v>0</v>
      </c>
      <c r="M29" s="69">
        <f>'718+084 MNB LHS '!I61</f>
        <v>0</v>
      </c>
      <c r="N29" s="69">
        <f>'718+084 MNB RHS'!I61</f>
        <v>0</v>
      </c>
      <c r="O29" s="69">
        <f>'694+088 MNB LHS '!I59</f>
        <v>0</v>
      </c>
      <c r="P29" s="69">
        <f>'694+088 MNB RHS'!I60</f>
        <v>0</v>
      </c>
      <c r="Q29" s="69">
        <f>'683+550 MNB LHS'!I61</f>
        <v>0</v>
      </c>
      <c r="R29" s="69">
        <f>'683+550 MNB RHS'!I61</f>
        <v>0</v>
      </c>
      <c r="S29" s="69">
        <f>'716+185 ROB LHS'!I61</f>
        <v>0</v>
      </c>
      <c r="T29" s="69">
        <f>'716+185 ROB RHS'!I61</f>
        <v>0</v>
      </c>
      <c r="U29" s="69">
        <f>'691+000 VUP BHS'!I61</f>
        <v>0</v>
      </c>
      <c r="V29" s="69">
        <f>'714+725 VUP BHS'!I61</f>
        <v>0</v>
      </c>
      <c r="W29" s="69">
        <f>'720+520 PUP BHS'!I61</f>
        <v>0</v>
      </c>
      <c r="X29" s="69">
        <f>'701+730 PUP BHS'!I61</f>
        <v>0</v>
      </c>
      <c r="Y29" s="69">
        <f>'696+426 PUP BHS'!I61</f>
        <v>0</v>
      </c>
      <c r="Z29" s="69">
        <f>'692+616 PUP BHS'!I61</f>
        <v>0</v>
      </c>
      <c r="AA29" s="69">
        <f>'689+032 PUP BHS'!I61</f>
        <v>0</v>
      </c>
      <c r="AB29" s="69">
        <f>'686+057 PUP BHS'!I61</f>
        <v>0</v>
      </c>
      <c r="AC29" s="69">
        <f>'681+185 PUP BHS'!I61</f>
        <v>0</v>
      </c>
      <c r="AD29" s="69">
        <f>'669+900 PUP BHS'!I61</f>
        <v>0</v>
      </c>
      <c r="AE29" s="69">
        <f>'666+120 PUP BHS'!I61</f>
        <v>0</v>
      </c>
      <c r="AF29" s="69">
        <f>'657+800 PUP BHS'!I61</f>
        <v>0</v>
      </c>
      <c r="AG29" s="69">
        <f>'662+545 FO UDL'!I60</f>
        <v>0</v>
      </c>
      <c r="AH29" s="69">
        <f>'660+200 FO LHS'!I60</f>
        <v>0</v>
      </c>
      <c r="AI29" s="69">
        <f>'660+200 FO RHS'!I60</f>
        <v>0</v>
      </c>
      <c r="AJ29" s="96">
        <f t="shared" si="1"/>
        <v>0</v>
      </c>
    </row>
    <row r="30" spans="2:37" ht="26.5" customHeight="1">
      <c r="B30" s="65">
        <v>28</v>
      </c>
      <c r="C30" s="70" t="s">
        <v>78</v>
      </c>
      <c r="D30" s="1">
        <f t="shared" si="0"/>
        <v>255.20000000000002</v>
      </c>
      <c r="E30" s="1">
        <f>'710+773 LHS MJB '!I64</f>
        <v>0</v>
      </c>
      <c r="F30" s="1">
        <f>'710+773 RHS MJB'!I64</f>
        <v>0</v>
      </c>
      <c r="G30" s="1">
        <f>'723+550 LHS MNB'!I62</f>
        <v>0</v>
      </c>
      <c r="H30" s="69">
        <f>'723+550 RHS MNB'!I62</f>
        <v>0</v>
      </c>
      <c r="I30" s="69">
        <f>'721+815 LHS MNB'!I62</f>
        <v>0</v>
      </c>
      <c r="J30" s="69">
        <f>'721+420 MNB LHS'!I62</f>
        <v>0</v>
      </c>
      <c r="K30" s="69">
        <f>'721+815 RHS MNB'!I62</f>
        <v>0</v>
      </c>
      <c r="L30" s="69">
        <f>'721+420 MNB RHS '!I62</f>
        <v>0</v>
      </c>
      <c r="M30" s="69">
        <f>'718+084 MNB LHS '!I62</f>
        <v>0</v>
      </c>
      <c r="N30" s="69">
        <f>'718+084 MNB RHS'!I62</f>
        <v>0</v>
      </c>
      <c r="O30" s="69">
        <f>'694+088 MNB LHS '!I60</f>
        <v>0</v>
      </c>
      <c r="P30" s="69">
        <f>'694+088 MNB RHS'!I61</f>
        <v>0</v>
      </c>
      <c r="Q30" s="69">
        <f>'683+550 MNB LHS'!I62</f>
        <v>0</v>
      </c>
      <c r="R30" s="69">
        <f>'683+550 MNB RHS'!I62</f>
        <v>0</v>
      </c>
      <c r="S30" s="69">
        <f>'716+185 ROB LHS'!I62</f>
        <v>0</v>
      </c>
      <c r="T30" s="69">
        <f>'716+185 ROB RHS'!I62</f>
        <v>0</v>
      </c>
      <c r="U30" s="69">
        <f>'691+000 VUP BHS'!I62</f>
        <v>0</v>
      </c>
      <c r="V30" s="69">
        <f>'714+725 VUP BHS'!I62</f>
        <v>0</v>
      </c>
      <c r="W30" s="69">
        <f>'720+520 PUP BHS'!I62</f>
        <v>0</v>
      </c>
      <c r="X30" s="69">
        <f>'701+730 PUP BHS'!I62</f>
        <v>0</v>
      </c>
      <c r="Y30" s="69">
        <f>'696+426 PUP BHS'!I62</f>
        <v>0</v>
      </c>
      <c r="Z30" s="69">
        <f>'692+616 PUP BHS'!I62</f>
        <v>0</v>
      </c>
      <c r="AA30" s="69">
        <f>'689+032 PUP BHS'!I62</f>
        <v>0</v>
      </c>
      <c r="AB30" s="69">
        <f>'686+057 PUP BHS'!I62</f>
        <v>0</v>
      </c>
      <c r="AC30" s="69">
        <f>'681+185 PUP BHS'!I62</f>
        <v>0</v>
      </c>
      <c r="AD30" s="69">
        <f>'669+900 PUP BHS'!I62</f>
        <v>0</v>
      </c>
      <c r="AE30" s="69">
        <f>'666+120 PUP BHS'!I62</f>
        <v>0</v>
      </c>
      <c r="AF30" s="69">
        <f>'657+800 PUP BHS'!I62</f>
        <v>0</v>
      </c>
      <c r="AG30" s="69">
        <f>'662+545 FO UDL'!I61</f>
        <v>92.4</v>
      </c>
      <c r="AH30" s="69">
        <f>'660+200 FO LHS'!I61</f>
        <v>81.400000000000006</v>
      </c>
      <c r="AI30" s="69">
        <f>'660+200 FO RHS'!I61</f>
        <v>81.400000000000006</v>
      </c>
      <c r="AJ30" s="96">
        <f t="shared" si="1"/>
        <v>255.20000000000002</v>
      </c>
      <c r="AK30" s="23" t="b">
        <f>AJ30=D30</f>
        <v>1</v>
      </c>
    </row>
    <row r="31" spans="2:37" ht="52.75" hidden="1" customHeight="1">
      <c r="B31" s="65">
        <v>29</v>
      </c>
      <c r="C31" s="70" t="s">
        <v>41</v>
      </c>
      <c r="D31" s="1">
        <f t="shared" si="0"/>
        <v>0</v>
      </c>
      <c r="E31" s="1">
        <f>'710+773 LHS MJB '!I65</f>
        <v>0</v>
      </c>
      <c r="F31" s="1">
        <f>'710+773 RHS MJB'!I65</f>
        <v>0</v>
      </c>
      <c r="G31" s="1">
        <f>'723+550 LHS MNB'!I63</f>
        <v>0</v>
      </c>
      <c r="H31" s="69">
        <f>'723+550 RHS MNB'!I63</f>
        <v>0</v>
      </c>
      <c r="I31" s="69">
        <f>'721+815 LHS MNB'!I63</f>
        <v>0</v>
      </c>
      <c r="J31" s="69">
        <f>'721+420 MNB LHS'!I63</f>
        <v>0</v>
      </c>
      <c r="K31" s="69">
        <f>'721+815 RHS MNB'!I63</f>
        <v>0</v>
      </c>
      <c r="L31" s="69">
        <f>'721+420 MNB RHS '!I63</f>
        <v>0</v>
      </c>
      <c r="M31" s="69">
        <f>'718+084 MNB LHS '!I63</f>
        <v>0</v>
      </c>
      <c r="N31" s="69">
        <f>'718+084 MNB RHS'!I63</f>
        <v>0</v>
      </c>
      <c r="O31" s="69">
        <f>'694+088 MNB LHS '!I61</f>
        <v>0</v>
      </c>
      <c r="P31" s="69">
        <f>'694+088 MNB RHS'!I62</f>
        <v>0</v>
      </c>
      <c r="Q31" s="69">
        <f>'683+550 MNB LHS'!I63</f>
        <v>0</v>
      </c>
      <c r="R31" s="69">
        <f>'683+550 MNB RHS'!I63</f>
        <v>0</v>
      </c>
      <c r="S31" s="69">
        <f>'716+185 ROB LHS'!I63</f>
        <v>0</v>
      </c>
      <c r="T31" s="69">
        <f>'716+185 ROB RHS'!I63</f>
        <v>0</v>
      </c>
      <c r="U31" s="69">
        <f>'691+000 VUP BHS'!I63</f>
        <v>0</v>
      </c>
      <c r="V31" s="69">
        <f>'714+725 VUP BHS'!I63</f>
        <v>0</v>
      </c>
      <c r="W31" s="69">
        <f>'720+520 PUP BHS'!I63</f>
        <v>0</v>
      </c>
      <c r="X31" s="69">
        <f>'701+730 PUP BHS'!I63</f>
        <v>0</v>
      </c>
      <c r="Y31" s="69">
        <f>'696+426 PUP BHS'!I63</f>
        <v>0</v>
      </c>
      <c r="Z31" s="69">
        <f>'692+616 PUP BHS'!I63</f>
        <v>0</v>
      </c>
      <c r="AA31" s="69">
        <f>'689+032 PUP BHS'!I63</f>
        <v>0</v>
      </c>
      <c r="AB31" s="69">
        <f>'686+057 PUP BHS'!I63</f>
        <v>0</v>
      </c>
      <c r="AC31" s="69">
        <f>'681+185 PUP BHS'!I63</f>
        <v>0</v>
      </c>
      <c r="AD31" s="69">
        <f>'669+900 PUP BHS'!I63</f>
        <v>0</v>
      </c>
      <c r="AE31" s="69">
        <f>'666+120 PUP BHS'!I63</f>
        <v>0</v>
      </c>
      <c r="AF31" s="69">
        <f>'657+800 PUP BHS'!I63</f>
        <v>0</v>
      </c>
      <c r="AG31" s="69">
        <f>'662+545 FO UDL'!I63</f>
        <v>0</v>
      </c>
      <c r="AH31" s="69">
        <f>'660+200 FO LHS'!I62</f>
        <v>0</v>
      </c>
      <c r="AI31" s="69">
        <f>'660+200 FO RHS'!I62</f>
        <v>0</v>
      </c>
      <c r="AJ31" s="96">
        <f t="shared" si="1"/>
        <v>0</v>
      </c>
    </row>
    <row r="32" spans="2:37" ht="52.75" hidden="1" customHeight="1">
      <c r="B32" s="65">
        <v>30</v>
      </c>
      <c r="C32" s="70" t="s">
        <v>42</v>
      </c>
      <c r="D32" s="1">
        <f t="shared" si="0"/>
        <v>0</v>
      </c>
      <c r="E32" s="1">
        <f>'710+773 LHS MJB '!I66</f>
        <v>0</v>
      </c>
      <c r="F32" s="1">
        <f>'710+773 RHS MJB'!I66</f>
        <v>0</v>
      </c>
      <c r="G32" s="1">
        <f>'723+550 LHS MNB'!I64</f>
        <v>0</v>
      </c>
      <c r="H32" s="69">
        <f>'723+550 RHS MNB'!I64</f>
        <v>0</v>
      </c>
      <c r="I32" s="69">
        <f>'721+815 LHS MNB'!I64</f>
        <v>0</v>
      </c>
      <c r="J32" s="69">
        <f>'721+420 MNB LHS'!I64</f>
        <v>0</v>
      </c>
      <c r="K32" s="69">
        <f>'721+815 RHS MNB'!I64</f>
        <v>0</v>
      </c>
      <c r="L32" s="69">
        <f>'721+420 MNB RHS '!I64</f>
        <v>0</v>
      </c>
      <c r="M32" s="69">
        <f>'718+084 MNB LHS '!I64</f>
        <v>0</v>
      </c>
      <c r="N32" s="69">
        <f>'718+084 MNB RHS'!I64</f>
        <v>0</v>
      </c>
      <c r="O32" s="69">
        <f>'694+088 MNB LHS '!I62</f>
        <v>0</v>
      </c>
      <c r="P32" s="69">
        <f>'694+088 MNB RHS'!I63</f>
        <v>0</v>
      </c>
      <c r="Q32" s="69">
        <f>'683+550 MNB LHS'!I64</f>
        <v>0</v>
      </c>
      <c r="R32" s="69">
        <f>'683+550 MNB RHS'!I64</f>
        <v>0</v>
      </c>
      <c r="S32" s="69">
        <f>'716+185 ROB LHS'!I64</f>
        <v>0</v>
      </c>
      <c r="T32" s="69">
        <f>'716+185 ROB RHS'!I64</f>
        <v>0</v>
      </c>
      <c r="U32" s="69">
        <f>'691+000 VUP BHS'!I64</f>
        <v>0</v>
      </c>
      <c r="V32" s="69">
        <f>'714+725 VUP BHS'!I64</f>
        <v>0</v>
      </c>
      <c r="W32" s="69">
        <f>'720+520 PUP BHS'!I64</f>
        <v>0</v>
      </c>
      <c r="X32" s="69">
        <f>'701+730 PUP BHS'!I64</f>
        <v>0</v>
      </c>
      <c r="Y32" s="69">
        <f>'696+426 PUP BHS'!I64</f>
        <v>0</v>
      </c>
      <c r="Z32" s="69">
        <f>'692+616 PUP BHS'!I64</f>
        <v>0</v>
      </c>
      <c r="AA32" s="69">
        <f>'689+032 PUP BHS'!I64</f>
        <v>0</v>
      </c>
      <c r="AB32" s="69">
        <f>'686+057 PUP BHS'!I64</f>
        <v>0</v>
      </c>
      <c r="AC32" s="69">
        <f>'681+185 PUP BHS'!I64</f>
        <v>0</v>
      </c>
      <c r="AD32" s="69">
        <f>'669+900 PUP BHS'!I64</f>
        <v>0</v>
      </c>
      <c r="AE32" s="69">
        <f>'666+120 PUP BHS'!I64</f>
        <v>0</v>
      </c>
      <c r="AF32" s="69">
        <f>'657+800 PUP BHS'!I64</f>
        <v>0</v>
      </c>
      <c r="AG32" s="69">
        <f>'662+545 FO UDL'!I64</f>
        <v>0</v>
      </c>
      <c r="AH32" s="69">
        <f>'660+200 FO LHS'!I63</f>
        <v>0</v>
      </c>
      <c r="AI32" s="69">
        <f>'660+200 FO RHS'!I63</f>
        <v>0</v>
      </c>
      <c r="AJ32" s="96">
        <f t="shared" si="1"/>
        <v>0</v>
      </c>
    </row>
    <row r="33" spans="2:36" ht="52.75" hidden="1" customHeight="1">
      <c r="B33" s="65">
        <v>31</v>
      </c>
      <c r="C33" s="70" t="s">
        <v>43</v>
      </c>
      <c r="D33" s="1">
        <f t="shared" si="0"/>
        <v>0</v>
      </c>
      <c r="E33" s="1">
        <f>'710+773 LHS MJB '!I67</f>
        <v>0</v>
      </c>
      <c r="F33" s="1">
        <f>'710+773 RHS MJB'!I67</f>
        <v>0</v>
      </c>
      <c r="G33" s="1">
        <f>'723+550 LHS MNB'!I65</f>
        <v>0</v>
      </c>
      <c r="H33" s="69">
        <f>'723+550 RHS MNB'!I65</f>
        <v>0</v>
      </c>
      <c r="I33" s="69">
        <f>'721+815 LHS MNB'!I65</f>
        <v>0</v>
      </c>
      <c r="J33" s="69">
        <f>'721+420 MNB LHS'!I65</f>
        <v>0</v>
      </c>
      <c r="K33" s="69">
        <f>'721+815 RHS MNB'!I65</f>
        <v>0</v>
      </c>
      <c r="L33" s="69">
        <f>'721+420 MNB RHS '!I65</f>
        <v>0</v>
      </c>
      <c r="M33" s="69">
        <f>'718+084 MNB LHS '!I65</f>
        <v>0</v>
      </c>
      <c r="N33" s="69">
        <f>'718+084 MNB RHS'!I65</f>
        <v>0</v>
      </c>
      <c r="O33" s="69">
        <f>'694+088 MNB LHS '!I63</f>
        <v>0</v>
      </c>
      <c r="P33" s="69">
        <f>'694+088 MNB RHS'!I64</f>
        <v>0</v>
      </c>
      <c r="Q33" s="69">
        <f>'683+550 MNB LHS'!I65</f>
        <v>0</v>
      </c>
      <c r="R33" s="69">
        <f>'683+550 MNB RHS'!I65</f>
        <v>0</v>
      </c>
      <c r="S33" s="69">
        <f>'716+185 ROB LHS'!I65</f>
        <v>0</v>
      </c>
      <c r="T33" s="69">
        <f>'716+185 ROB RHS'!I65</f>
        <v>0</v>
      </c>
      <c r="U33" s="69">
        <f>'691+000 VUP BHS'!I65</f>
        <v>0</v>
      </c>
      <c r="V33" s="69">
        <f>'714+725 VUP BHS'!I65</f>
        <v>0</v>
      </c>
      <c r="W33" s="69">
        <f>'720+520 PUP BHS'!I65</f>
        <v>0</v>
      </c>
      <c r="X33" s="69">
        <f>'701+730 PUP BHS'!I65</f>
        <v>0</v>
      </c>
      <c r="Y33" s="69">
        <f>'696+426 PUP BHS'!I65</f>
        <v>0</v>
      </c>
      <c r="Z33" s="69">
        <f>'692+616 PUP BHS'!I65</f>
        <v>0</v>
      </c>
      <c r="AA33" s="69">
        <f>'689+032 PUP BHS'!I65</f>
        <v>0</v>
      </c>
      <c r="AB33" s="69">
        <f>'686+057 PUP BHS'!I65</f>
        <v>0</v>
      </c>
      <c r="AC33" s="69">
        <f>'681+185 PUP BHS'!I65</f>
        <v>0</v>
      </c>
      <c r="AD33" s="69">
        <f>'669+900 PUP BHS'!I65</f>
        <v>0</v>
      </c>
      <c r="AE33" s="69">
        <f>'666+120 PUP BHS'!I65</f>
        <v>0</v>
      </c>
      <c r="AF33" s="69">
        <f>'657+800 PUP BHS'!I65</f>
        <v>0</v>
      </c>
      <c r="AG33" s="69">
        <f>'662+545 FO UDL'!I65</f>
        <v>0</v>
      </c>
      <c r="AH33" s="69">
        <f>'660+200 FO LHS'!I64</f>
        <v>0</v>
      </c>
      <c r="AI33" s="69">
        <f>'660+200 FO RHS'!I64</f>
        <v>0</v>
      </c>
      <c r="AJ33" s="96">
        <f t="shared" si="1"/>
        <v>0</v>
      </c>
    </row>
    <row r="34" spans="2:36" ht="52.75" hidden="1" customHeight="1">
      <c r="B34" s="65">
        <v>32</v>
      </c>
      <c r="C34" s="70" t="s">
        <v>45</v>
      </c>
      <c r="D34" s="1">
        <f t="shared" si="0"/>
        <v>0</v>
      </c>
      <c r="E34" s="1">
        <f>'710+773 LHS MJB '!I68</f>
        <v>0</v>
      </c>
      <c r="F34" s="1">
        <f>'710+773 RHS MJB'!I68</f>
        <v>0</v>
      </c>
      <c r="G34" s="1">
        <f>'723+550 LHS MNB'!I66</f>
        <v>0</v>
      </c>
      <c r="H34" s="69">
        <f>'723+550 RHS MNB'!I66</f>
        <v>0</v>
      </c>
      <c r="I34" s="69">
        <f>'721+815 LHS MNB'!I66</f>
        <v>0</v>
      </c>
      <c r="J34" s="69">
        <f>'721+420 MNB LHS'!I66</f>
        <v>0</v>
      </c>
      <c r="K34" s="69">
        <f>'721+815 RHS MNB'!I66</f>
        <v>0</v>
      </c>
      <c r="L34" s="69">
        <f>'721+420 MNB RHS '!I66</f>
        <v>0</v>
      </c>
      <c r="M34" s="69">
        <f>'718+084 MNB LHS '!I66</f>
        <v>0</v>
      </c>
      <c r="N34" s="69">
        <f>'718+084 MNB RHS'!I66</f>
        <v>0</v>
      </c>
      <c r="O34" s="69">
        <f>'694+088 MNB LHS '!I64</f>
        <v>0</v>
      </c>
      <c r="P34" s="69">
        <f>'694+088 MNB RHS'!I65</f>
        <v>0</v>
      </c>
      <c r="Q34" s="69">
        <f>'683+550 MNB LHS'!I66</f>
        <v>0</v>
      </c>
      <c r="R34" s="69">
        <f>'683+550 MNB RHS'!I66</f>
        <v>0</v>
      </c>
      <c r="S34" s="69">
        <f>'716+185 ROB LHS'!I66</f>
        <v>0</v>
      </c>
      <c r="T34" s="69">
        <f>'716+185 ROB RHS'!I66</f>
        <v>0</v>
      </c>
      <c r="U34" s="69">
        <f>'691+000 VUP BHS'!I66</f>
        <v>0</v>
      </c>
      <c r="V34" s="69">
        <f>'714+725 VUP BHS'!I66</f>
        <v>0</v>
      </c>
      <c r="W34" s="69">
        <f>'720+520 PUP BHS'!I66</f>
        <v>0</v>
      </c>
      <c r="X34" s="69">
        <f>'701+730 PUP BHS'!I66</f>
        <v>0</v>
      </c>
      <c r="Y34" s="69">
        <f>'696+426 PUP BHS'!I66</f>
        <v>0</v>
      </c>
      <c r="Z34" s="69">
        <f>'692+616 PUP BHS'!I66</f>
        <v>0</v>
      </c>
      <c r="AA34" s="69">
        <f>'689+032 PUP BHS'!I66</f>
        <v>0</v>
      </c>
      <c r="AB34" s="69">
        <f>'686+057 PUP BHS'!I66</f>
        <v>0</v>
      </c>
      <c r="AC34" s="69">
        <f>'681+185 PUP BHS'!I66</f>
        <v>0</v>
      </c>
      <c r="AD34" s="69">
        <f>'669+900 PUP BHS'!I66</f>
        <v>0</v>
      </c>
      <c r="AE34" s="69">
        <f>'666+120 PUP BHS'!I66</f>
        <v>0</v>
      </c>
      <c r="AF34" s="69">
        <f>'657+800 PUP BHS'!I66</f>
        <v>0</v>
      </c>
      <c r="AG34" s="69">
        <f>'662+545 FO UDL'!I66</f>
        <v>0</v>
      </c>
      <c r="AH34" s="69">
        <f>'660+200 FO LHS'!I65</f>
        <v>0</v>
      </c>
      <c r="AI34" s="69">
        <f>'660+200 FO RHS'!I65</f>
        <v>0</v>
      </c>
      <c r="AJ34" s="96">
        <f t="shared" si="1"/>
        <v>0</v>
      </c>
    </row>
    <row r="35" spans="2:36" ht="52.75" hidden="1" customHeight="1">
      <c r="B35" s="65">
        <v>33</v>
      </c>
      <c r="C35" s="70" t="s">
        <v>47</v>
      </c>
      <c r="D35" s="1">
        <f t="shared" ref="D35:D56" si="3">SUM(E35:AI35)</f>
        <v>0</v>
      </c>
      <c r="E35" s="1">
        <f>'710+773 LHS MJB '!I69</f>
        <v>0</v>
      </c>
      <c r="F35" s="1">
        <f>'710+773 RHS MJB'!I69</f>
        <v>0</v>
      </c>
      <c r="G35" s="1">
        <f>'723+550 LHS MNB'!I67</f>
        <v>0</v>
      </c>
      <c r="H35" s="69">
        <f>'723+550 RHS MNB'!I67</f>
        <v>0</v>
      </c>
      <c r="I35" s="69">
        <f>'721+815 LHS MNB'!I67</f>
        <v>0</v>
      </c>
      <c r="J35" s="69">
        <f>'721+420 MNB LHS'!I67</f>
        <v>0</v>
      </c>
      <c r="K35" s="69">
        <f>'721+815 RHS MNB'!I67</f>
        <v>0</v>
      </c>
      <c r="L35" s="69">
        <f>'721+420 MNB RHS '!I67</f>
        <v>0</v>
      </c>
      <c r="M35" s="69">
        <f>'718+084 MNB LHS '!I67</f>
        <v>0</v>
      </c>
      <c r="N35" s="69">
        <f>'718+084 MNB RHS'!I67</f>
        <v>0</v>
      </c>
      <c r="O35" s="69">
        <f>'694+088 MNB LHS '!I65</f>
        <v>0</v>
      </c>
      <c r="P35" s="69">
        <f>'694+088 MNB RHS'!I66</f>
        <v>0</v>
      </c>
      <c r="Q35" s="69">
        <f>'683+550 MNB LHS'!I67</f>
        <v>0</v>
      </c>
      <c r="R35" s="69">
        <f>'683+550 MNB RHS'!I67</f>
        <v>0</v>
      </c>
      <c r="S35" s="69">
        <f>'716+185 ROB LHS'!I67</f>
        <v>0</v>
      </c>
      <c r="T35" s="69">
        <f>'716+185 ROB RHS'!I67</f>
        <v>0</v>
      </c>
      <c r="U35" s="69">
        <f>'691+000 VUP BHS'!I67</f>
        <v>0</v>
      </c>
      <c r="V35" s="69">
        <f>'714+725 VUP BHS'!I67</f>
        <v>0</v>
      </c>
      <c r="W35" s="69">
        <f>'720+520 PUP BHS'!I67</f>
        <v>0</v>
      </c>
      <c r="X35" s="69">
        <f>'701+730 PUP BHS'!I67</f>
        <v>0</v>
      </c>
      <c r="Y35" s="69">
        <f>'696+426 PUP BHS'!I67</f>
        <v>0</v>
      </c>
      <c r="Z35" s="69">
        <f>'692+616 PUP BHS'!I67</f>
        <v>0</v>
      </c>
      <c r="AA35" s="69">
        <f>'689+032 PUP BHS'!I67</f>
        <v>0</v>
      </c>
      <c r="AB35" s="69">
        <f>'686+057 PUP BHS'!I67</f>
        <v>0</v>
      </c>
      <c r="AC35" s="69">
        <f>'681+185 PUP BHS'!I67</f>
        <v>0</v>
      </c>
      <c r="AD35" s="69">
        <f>'669+900 PUP BHS'!I67</f>
        <v>0</v>
      </c>
      <c r="AE35" s="69">
        <f>'666+120 PUP BHS'!I67</f>
        <v>0</v>
      </c>
      <c r="AF35" s="69">
        <f>'657+800 PUP BHS'!I67</f>
        <v>0</v>
      </c>
      <c r="AG35" s="69">
        <f>'662+545 FO UDL'!I67</f>
        <v>0</v>
      </c>
      <c r="AH35" s="69">
        <f>'660+200 FO LHS'!I66</f>
        <v>0</v>
      </c>
      <c r="AI35" s="69">
        <f>'660+200 FO RHS'!I66</f>
        <v>0</v>
      </c>
      <c r="AJ35" s="96">
        <f t="shared" si="1"/>
        <v>0</v>
      </c>
    </row>
    <row r="36" spans="2:36" ht="52.75" hidden="1" customHeight="1">
      <c r="B36" s="65">
        <v>34</v>
      </c>
      <c r="C36" s="70" t="s">
        <v>48</v>
      </c>
      <c r="D36" s="1">
        <f t="shared" si="3"/>
        <v>0</v>
      </c>
      <c r="E36" s="1">
        <f>'710+773 LHS MJB '!I70</f>
        <v>0</v>
      </c>
      <c r="F36" s="1">
        <f>'710+773 RHS MJB'!I70</f>
        <v>0</v>
      </c>
      <c r="G36" s="1">
        <f>'723+550 LHS MNB'!I68</f>
        <v>0</v>
      </c>
      <c r="H36" s="69">
        <f>'723+550 RHS MNB'!I68</f>
        <v>0</v>
      </c>
      <c r="I36" s="69">
        <f>'721+815 LHS MNB'!I68</f>
        <v>0</v>
      </c>
      <c r="J36" s="69">
        <f>'721+420 MNB LHS'!I68</f>
        <v>0</v>
      </c>
      <c r="K36" s="69">
        <f>'721+815 RHS MNB'!I68</f>
        <v>0</v>
      </c>
      <c r="L36" s="69">
        <f>'721+420 MNB RHS '!I68</f>
        <v>0</v>
      </c>
      <c r="M36" s="69">
        <f>'718+084 MNB LHS '!I68</f>
        <v>0</v>
      </c>
      <c r="N36" s="69">
        <f>'718+084 MNB RHS'!I68</f>
        <v>0</v>
      </c>
      <c r="O36" s="69">
        <f>'694+088 MNB LHS '!I66</f>
        <v>0</v>
      </c>
      <c r="P36" s="69">
        <f>'694+088 MNB RHS'!I67</f>
        <v>0</v>
      </c>
      <c r="Q36" s="69">
        <f>'683+550 MNB LHS'!I68</f>
        <v>0</v>
      </c>
      <c r="R36" s="69">
        <f>'683+550 MNB RHS'!I68</f>
        <v>0</v>
      </c>
      <c r="S36" s="69">
        <f>'716+185 ROB LHS'!I68</f>
        <v>0</v>
      </c>
      <c r="T36" s="69">
        <f>'716+185 ROB RHS'!I68</f>
        <v>0</v>
      </c>
      <c r="U36" s="69">
        <f>'691+000 VUP BHS'!I68</f>
        <v>0</v>
      </c>
      <c r="V36" s="69">
        <f>'714+725 VUP BHS'!I68</f>
        <v>0</v>
      </c>
      <c r="W36" s="69">
        <f>'720+520 PUP BHS'!I68</f>
        <v>0</v>
      </c>
      <c r="X36" s="69">
        <f>'701+730 PUP BHS'!I68</f>
        <v>0</v>
      </c>
      <c r="Y36" s="69">
        <f>'696+426 PUP BHS'!I68</f>
        <v>0</v>
      </c>
      <c r="Z36" s="69">
        <f>'692+616 PUP BHS'!I68</f>
        <v>0</v>
      </c>
      <c r="AA36" s="69">
        <f>'689+032 PUP BHS'!I68</f>
        <v>0</v>
      </c>
      <c r="AB36" s="69">
        <f>'686+057 PUP BHS'!I68</f>
        <v>0</v>
      </c>
      <c r="AC36" s="69">
        <f>'681+185 PUP BHS'!I68</f>
        <v>0</v>
      </c>
      <c r="AD36" s="69">
        <f>'669+900 PUP BHS'!I68</f>
        <v>0</v>
      </c>
      <c r="AE36" s="69">
        <f>'666+120 PUP BHS'!I68</f>
        <v>0</v>
      </c>
      <c r="AF36" s="69">
        <f>'657+800 PUP BHS'!I68</f>
        <v>0</v>
      </c>
      <c r="AG36" s="69">
        <f>'662+545 FO UDL'!I68</f>
        <v>0</v>
      </c>
      <c r="AH36" s="69">
        <f>'660+200 FO LHS'!I67</f>
        <v>0</v>
      </c>
      <c r="AI36" s="69">
        <f>'660+200 FO RHS'!I67</f>
        <v>0</v>
      </c>
      <c r="AJ36" s="96">
        <f t="shared" si="1"/>
        <v>0</v>
      </c>
    </row>
    <row r="37" spans="2:36" ht="26.5" hidden="1" customHeight="1">
      <c r="B37" s="65">
        <v>35</v>
      </c>
      <c r="C37" s="70" t="s">
        <v>49</v>
      </c>
      <c r="D37" s="1">
        <f t="shared" si="3"/>
        <v>0</v>
      </c>
      <c r="E37" s="1">
        <f>'710+773 LHS MJB '!I71</f>
        <v>0</v>
      </c>
      <c r="F37" s="1">
        <f>'710+773 RHS MJB'!I71</f>
        <v>0</v>
      </c>
      <c r="G37" s="1">
        <f>'723+550 LHS MNB'!I69</f>
        <v>0</v>
      </c>
      <c r="H37" s="69">
        <f>'723+550 RHS MNB'!I69</f>
        <v>0</v>
      </c>
      <c r="I37" s="69">
        <f>'721+815 LHS MNB'!I69</f>
        <v>0</v>
      </c>
      <c r="J37" s="69">
        <f>'721+420 MNB LHS'!I69</f>
        <v>0</v>
      </c>
      <c r="K37" s="69">
        <f>'721+815 RHS MNB'!I69</f>
        <v>0</v>
      </c>
      <c r="L37" s="69">
        <f>'721+420 MNB RHS '!I69</f>
        <v>0</v>
      </c>
      <c r="M37" s="69">
        <f>'718+084 MNB LHS '!I69</f>
        <v>0</v>
      </c>
      <c r="N37" s="69">
        <f>'718+084 MNB RHS'!I69</f>
        <v>0</v>
      </c>
      <c r="O37" s="69">
        <f>'694+088 MNB LHS '!I67</f>
        <v>0</v>
      </c>
      <c r="P37" s="69">
        <f>'694+088 MNB RHS'!I68</f>
        <v>0</v>
      </c>
      <c r="Q37" s="69">
        <f>'683+550 MNB LHS'!I69</f>
        <v>0</v>
      </c>
      <c r="R37" s="69">
        <f>'683+550 MNB RHS'!I69</f>
        <v>0</v>
      </c>
      <c r="S37" s="69">
        <f>'716+185 ROB LHS'!I69</f>
        <v>0</v>
      </c>
      <c r="T37" s="69">
        <f>'716+185 ROB RHS'!I69</f>
        <v>0</v>
      </c>
      <c r="U37" s="69">
        <f>'691+000 VUP BHS'!I69</f>
        <v>0</v>
      </c>
      <c r="V37" s="69">
        <f>'714+725 VUP BHS'!I69</f>
        <v>0</v>
      </c>
      <c r="W37" s="69">
        <f>'720+520 PUP BHS'!I69</f>
        <v>0</v>
      </c>
      <c r="X37" s="69">
        <f>'701+730 PUP BHS'!I69</f>
        <v>0</v>
      </c>
      <c r="Y37" s="69">
        <f>'696+426 PUP BHS'!I69</f>
        <v>0</v>
      </c>
      <c r="Z37" s="69">
        <f>'692+616 PUP BHS'!I69</f>
        <v>0</v>
      </c>
      <c r="AA37" s="69">
        <f>'689+032 PUP BHS'!I69</f>
        <v>0</v>
      </c>
      <c r="AB37" s="69">
        <f>'686+057 PUP BHS'!I69</f>
        <v>0</v>
      </c>
      <c r="AC37" s="69">
        <f>'681+185 PUP BHS'!I69</f>
        <v>0</v>
      </c>
      <c r="AD37" s="69">
        <f>'669+900 PUP BHS'!I69</f>
        <v>0</v>
      </c>
      <c r="AE37" s="69">
        <f>'666+120 PUP BHS'!I69</f>
        <v>0</v>
      </c>
      <c r="AF37" s="69">
        <f>'657+800 PUP BHS'!I69</f>
        <v>0</v>
      </c>
      <c r="AG37" s="69">
        <f>'662+545 FO UDL'!I69</f>
        <v>0</v>
      </c>
      <c r="AH37" s="69">
        <f>'660+200 FO LHS'!I68</f>
        <v>0</v>
      </c>
      <c r="AI37" s="69">
        <f>'660+200 FO RHS'!I68</f>
        <v>0</v>
      </c>
      <c r="AJ37" s="96">
        <f t="shared" si="1"/>
        <v>0</v>
      </c>
    </row>
    <row r="38" spans="2:36" ht="52.75" hidden="1" customHeight="1">
      <c r="B38" s="65">
        <v>36</v>
      </c>
      <c r="C38" s="70" t="s">
        <v>50</v>
      </c>
      <c r="D38" s="1">
        <f t="shared" si="3"/>
        <v>0</v>
      </c>
      <c r="E38" s="1">
        <f>'710+773 LHS MJB '!I72</f>
        <v>0</v>
      </c>
      <c r="F38" s="1">
        <f>'710+773 RHS MJB'!I72</f>
        <v>0</v>
      </c>
      <c r="G38" s="1">
        <f>'723+550 LHS MNB'!I70</f>
        <v>0</v>
      </c>
      <c r="H38" s="69">
        <f>'723+550 RHS MNB'!I70</f>
        <v>0</v>
      </c>
      <c r="I38" s="69">
        <f>'721+815 LHS MNB'!I70</f>
        <v>0</v>
      </c>
      <c r="J38" s="69">
        <f>'721+420 MNB LHS'!I70</f>
        <v>0</v>
      </c>
      <c r="K38" s="69">
        <f>'721+815 RHS MNB'!I70</f>
        <v>0</v>
      </c>
      <c r="L38" s="69">
        <f>'721+420 MNB RHS '!I70</f>
        <v>0</v>
      </c>
      <c r="M38" s="69">
        <f>'718+084 MNB LHS '!I70</f>
        <v>0</v>
      </c>
      <c r="N38" s="69">
        <f>'718+084 MNB RHS'!I70</f>
        <v>0</v>
      </c>
      <c r="O38" s="69">
        <f>'694+088 MNB LHS '!I68</f>
        <v>0</v>
      </c>
      <c r="P38" s="69">
        <f>'694+088 MNB RHS'!I69</f>
        <v>0</v>
      </c>
      <c r="Q38" s="69">
        <f>'683+550 MNB LHS'!I70</f>
        <v>0</v>
      </c>
      <c r="R38" s="69">
        <f>'683+550 MNB RHS'!I70</f>
        <v>0</v>
      </c>
      <c r="S38" s="69">
        <f>'716+185 ROB LHS'!I70</f>
        <v>0</v>
      </c>
      <c r="T38" s="69">
        <f>'716+185 ROB RHS'!I70</f>
        <v>0</v>
      </c>
      <c r="U38" s="69">
        <f>'691+000 VUP BHS'!I70</f>
        <v>0</v>
      </c>
      <c r="V38" s="69">
        <f>'714+725 VUP BHS'!I70</f>
        <v>0</v>
      </c>
      <c r="W38" s="69">
        <f>'720+520 PUP BHS'!I70</f>
        <v>0</v>
      </c>
      <c r="X38" s="69">
        <f>'701+730 PUP BHS'!I70</f>
        <v>0</v>
      </c>
      <c r="Y38" s="69">
        <f>'696+426 PUP BHS'!I70</f>
        <v>0</v>
      </c>
      <c r="Z38" s="69">
        <f>'692+616 PUP BHS'!I70</f>
        <v>0</v>
      </c>
      <c r="AA38" s="69">
        <f>'689+032 PUP BHS'!I70</f>
        <v>0</v>
      </c>
      <c r="AB38" s="69">
        <f>'686+057 PUP BHS'!I70</f>
        <v>0</v>
      </c>
      <c r="AC38" s="69">
        <f>'681+185 PUP BHS'!I70</f>
        <v>0</v>
      </c>
      <c r="AD38" s="69">
        <f>'669+900 PUP BHS'!I70</f>
        <v>0</v>
      </c>
      <c r="AE38" s="69">
        <f>'666+120 PUP BHS'!I70</f>
        <v>0</v>
      </c>
      <c r="AF38" s="69">
        <f>'657+800 PUP BHS'!I70</f>
        <v>0</v>
      </c>
      <c r="AG38" s="69">
        <f>'662+545 FO UDL'!I70</f>
        <v>0</v>
      </c>
      <c r="AH38" s="69">
        <f>'660+200 FO LHS'!I69</f>
        <v>0</v>
      </c>
      <c r="AI38" s="69">
        <f>'660+200 FO RHS'!I69</f>
        <v>0</v>
      </c>
      <c r="AJ38" s="96">
        <f t="shared" si="1"/>
        <v>0</v>
      </c>
    </row>
    <row r="39" spans="2:36" ht="52.75" hidden="1" customHeight="1">
      <c r="B39" s="65">
        <v>37</v>
      </c>
      <c r="C39" s="70" t="s">
        <v>51</v>
      </c>
      <c r="D39" s="1">
        <f t="shared" si="3"/>
        <v>0</v>
      </c>
      <c r="E39" s="1">
        <f>'710+773 LHS MJB '!I73</f>
        <v>0</v>
      </c>
      <c r="F39" s="1">
        <f>'710+773 RHS MJB'!I73</f>
        <v>0</v>
      </c>
      <c r="G39" s="1">
        <f>'723+550 LHS MNB'!I71</f>
        <v>0</v>
      </c>
      <c r="H39" s="69">
        <f>'723+550 RHS MNB'!I71</f>
        <v>0</v>
      </c>
      <c r="I39" s="69">
        <f>'721+815 LHS MNB'!I71</f>
        <v>0</v>
      </c>
      <c r="J39" s="69">
        <f>'721+420 MNB LHS'!I71</f>
        <v>0</v>
      </c>
      <c r="K39" s="69">
        <f>'721+815 RHS MNB'!I71</f>
        <v>0</v>
      </c>
      <c r="L39" s="69">
        <f>'721+420 MNB RHS '!I71</f>
        <v>0</v>
      </c>
      <c r="M39" s="69">
        <f>'718+084 MNB LHS '!I71</f>
        <v>0</v>
      </c>
      <c r="N39" s="69">
        <f>'718+084 MNB RHS'!I71</f>
        <v>0</v>
      </c>
      <c r="O39" s="69">
        <f>'694+088 MNB LHS '!I69</f>
        <v>0</v>
      </c>
      <c r="P39" s="69">
        <f>'694+088 MNB RHS'!I70</f>
        <v>0</v>
      </c>
      <c r="Q39" s="69">
        <f>'683+550 MNB LHS'!I71</f>
        <v>0</v>
      </c>
      <c r="R39" s="69">
        <f>'683+550 MNB RHS'!I71</f>
        <v>0</v>
      </c>
      <c r="S39" s="69">
        <f>'716+185 ROB LHS'!I71</f>
        <v>0</v>
      </c>
      <c r="T39" s="69">
        <f>'716+185 ROB RHS'!I71</f>
        <v>0</v>
      </c>
      <c r="U39" s="69">
        <f>'691+000 VUP BHS'!I71</f>
        <v>0</v>
      </c>
      <c r="V39" s="69">
        <f>'714+725 VUP BHS'!I71</f>
        <v>0</v>
      </c>
      <c r="W39" s="69">
        <f>'720+520 PUP BHS'!I71</f>
        <v>0</v>
      </c>
      <c r="X39" s="69">
        <f>'701+730 PUP BHS'!I71</f>
        <v>0</v>
      </c>
      <c r="Y39" s="69">
        <f>'696+426 PUP BHS'!I71</f>
        <v>0</v>
      </c>
      <c r="Z39" s="69">
        <f>'692+616 PUP BHS'!I71</f>
        <v>0</v>
      </c>
      <c r="AA39" s="69">
        <f>'689+032 PUP BHS'!I71</f>
        <v>0</v>
      </c>
      <c r="AB39" s="69">
        <f>'686+057 PUP BHS'!I71</f>
        <v>0</v>
      </c>
      <c r="AC39" s="69">
        <f>'681+185 PUP BHS'!I71</f>
        <v>0</v>
      </c>
      <c r="AD39" s="69">
        <f>'669+900 PUP BHS'!I71</f>
        <v>0</v>
      </c>
      <c r="AE39" s="69">
        <f>'666+120 PUP BHS'!I71</f>
        <v>0</v>
      </c>
      <c r="AF39" s="69">
        <f>'657+800 PUP BHS'!I71</f>
        <v>0</v>
      </c>
      <c r="AG39" s="69">
        <f>'662+545 FO UDL'!I71</f>
        <v>0</v>
      </c>
      <c r="AH39" s="69">
        <f>'660+200 FO LHS'!I70</f>
        <v>0</v>
      </c>
      <c r="AI39" s="69">
        <f>'660+200 FO RHS'!I70</f>
        <v>0</v>
      </c>
      <c r="AJ39" s="96">
        <f t="shared" si="1"/>
        <v>0</v>
      </c>
    </row>
    <row r="40" spans="2:36" ht="27.5" hidden="1">
      <c r="B40" s="65">
        <v>38</v>
      </c>
      <c r="C40" s="71" t="s">
        <v>53</v>
      </c>
      <c r="D40" s="1">
        <f t="shared" si="3"/>
        <v>0</v>
      </c>
      <c r="E40" s="1">
        <f>'710+773 LHS MJB '!I74</f>
        <v>0</v>
      </c>
      <c r="F40" s="1">
        <f>'710+773 RHS MJB'!I74</f>
        <v>0</v>
      </c>
      <c r="G40" s="1">
        <f>'723+550 LHS MNB'!I72</f>
        <v>0</v>
      </c>
      <c r="H40" s="69">
        <f>'723+550 RHS MNB'!I72</f>
        <v>0</v>
      </c>
      <c r="I40" s="69">
        <f>'721+815 LHS MNB'!I72</f>
        <v>0</v>
      </c>
      <c r="J40" s="69">
        <f>'721+420 MNB LHS'!I72</f>
        <v>0</v>
      </c>
      <c r="K40" s="69">
        <f>'721+815 RHS MNB'!I72</f>
        <v>0</v>
      </c>
      <c r="L40" s="69">
        <f>'721+420 MNB RHS '!I72</f>
        <v>0</v>
      </c>
      <c r="M40" s="69">
        <f>'718+084 MNB LHS '!I72</f>
        <v>0</v>
      </c>
      <c r="N40" s="69">
        <f>'718+084 MNB RHS'!I72</f>
        <v>0</v>
      </c>
      <c r="O40" s="69">
        <f>'694+088 MNB LHS '!I70</f>
        <v>0</v>
      </c>
      <c r="P40" s="69">
        <f>'694+088 MNB RHS'!I71</f>
        <v>0</v>
      </c>
      <c r="Q40" s="69">
        <f>'683+550 MNB LHS'!I72</f>
        <v>0</v>
      </c>
      <c r="R40" s="69">
        <f>'683+550 MNB RHS'!I72</f>
        <v>0</v>
      </c>
      <c r="S40" s="69">
        <f>'716+185 ROB LHS'!I72</f>
        <v>0</v>
      </c>
      <c r="T40" s="69">
        <f>'716+185 ROB RHS'!I72</f>
        <v>0</v>
      </c>
      <c r="U40" s="69">
        <f>'691+000 VUP BHS'!I72</f>
        <v>0</v>
      </c>
      <c r="V40" s="69">
        <f>'714+725 VUP BHS'!I72</f>
        <v>0</v>
      </c>
      <c r="W40" s="69">
        <f>'720+520 PUP BHS'!I72</f>
        <v>0</v>
      </c>
      <c r="X40" s="69">
        <f>'701+730 PUP BHS'!I72</f>
        <v>0</v>
      </c>
      <c r="Y40" s="69">
        <f>'696+426 PUP BHS'!I72</f>
        <v>0</v>
      </c>
      <c r="Z40" s="69">
        <f>'692+616 PUP BHS'!I72</f>
        <v>0</v>
      </c>
      <c r="AA40" s="69">
        <f>'689+032 PUP BHS'!I72</f>
        <v>0</v>
      </c>
      <c r="AB40" s="69">
        <f>'686+057 PUP BHS'!I72</f>
        <v>0</v>
      </c>
      <c r="AC40" s="69">
        <f>'681+185 PUP BHS'!I72</f>
        <v>0</v>
      </c>
      <c r="AD40" s="69">
        <f>'669+900 PUP BHS'!I72</f>
        <v>0</v>
      </c>
      <c r="AE40" s="69">
        <f>'666+120 PUP BHS'!I72</f>
        <v>0</v>
      </c>
      <c r="AF40" s="69">
        <f>'657+800 PUP BHS'!I72</f>
        <v>0</v>
      </c>
      <c r="AG40" s="69">
        <f>'662+545 FO UDL'!I72</f>
        <v>0</v>
      </c>
      <c r="AH40" s="69">
        <f>'660+200 FO LHS'!I71</f>
        <v>0</v>
      </c>
      <c r="AI40" s="69">
        <f>'660+200 FO RHS'!I71</f>
        <v>0</v>
      </c>
      <c r="AJ40" s="96">
        <f t="shared" si="1"/>
        <v>0</v>
      </c>
    </row>
    <row r="41" spans="2:36" ht="27.5" hidden="1">
      <c r="B41" s="65">
        <v>39</v>
      </c>
      <c r="C41" s="71" t="s">
        <v>55</v>
      </c>
      <c r="D41" s="1">
        <f t="shared" si="3"/>
        <v>0</v>
      </c>
      <c r="E41" s="1">
        <f>'710+773 LHS MJB '!I75</f>
        <v>0</v>
      </c>
      <c r="F41" s="1">
        <f>'710+773 RHS MJB'!I75</f>
        <v>0</v>
      </c>
      <c r="G41" s="1">
        <f>'723+550 LHS MNB'!I73</f>
        <v>0</v>
      </c>
      <c r="H41" s="69">
        <f>'723+550 RHS MNB'!I73</f>
        <v>0</v>
      </c>
      <c r="I41" s="69">
        <f>'721+815 LHS MNB'!I73</f>
        <v>0</v>
      </c>
      <c r="J41" s="69">
        <f>'721+420 MNB LHS'!I73</f>
        <v>0</v>
      </c>
      <c r="K41" s="69">
        <f>'721+815 RHS MNB'!I73</f>
        <v>0</v>
      </c>
      <c r="L41" s="69">
        <f>'721+420 MNB RHS '!I73</f>
        <v>0</v>
      </c>
      <c r="M41" s="69">
        <f>'718+084 MNB LHS '!I73</f>
        <v>0</v>
      </c>
      <c r="N41" s="69">
        <f>'718+084 MNB RHS'!I73</f>
        <v>0</v>
      </c>
      <c r="O41" s="69">
        <f>'694+088 MNB LHS '!I71</f>
        <v>0</v>
      </c>
      <c r="P41" s="69">
        <f>'694+088 MNB RHS'!I72</f>
        <v>0</v>
      </c>
      <c r="Q41" s="69">
        <f>'683+550 MNB LHS'!I73</f>
        <v>0</v>
      </c>
      <c r="R41" s="69">
        <f>'683+550 MNB RHS'!I73</f>
        <v>0</v>
      </c>
      <c r="S41" s="69">
        <f>'716+185 ROB LHS'!I73</f>
        <v>0</v>
      </c>
      <c r="T41" s="69">
        <f>'716+185 ROB RHS'!I73</f>
        <v>0</v>
      </c>
      <c r="U41" s="69">
        <f>'691+000 VUP BHS'!I73</f>
        <v>0</v>
      </c>
      <c r="V41" s="69">
        <f>'714+725 VUP BHS'!I73</f>
        <v>0</v>
      </c>
      <c r="W41" s="69">
        <f>'720+520 PUP BHS'!I73</f>
        <v>0</v>
      </c>
      <c r="X41" s="69">
        <f>'701+730 PUP BHS'!I73</f>
        <v>0</v>
      </c>
      <c r="Y41" s="69">
        <f>'696+426 PUP BHS'!I73</f>
        <v>0</v>
      </c>
      <c r="Z41" s="69">
        <f>'692+616 PUP BHS'!I73</f>
        <v>0</v>
      </c>
      <c r="AA41" s="69">
        <f>'689+032 PUP BHS'!I73</f>
        <v>0</v>
      </c>
      <c r="AB41" s="69">
        <f>'686+057 PUP BHS'!I73</f>
        <v>0</v>
      </c>
      <c r="AC41" s="69">
        <f>'681+185 PUP BHS'!I73</f>
        <v>0</v>
      </c>
      <c r="AD41" s="69">
        <f>'669+900 PUP BHS'!I73</f>
        <v>0</v>
      </c>
      <c r="AE41" s="69">
        <f>'666+120 PUP BHS'!I73</f>
        <v>0</v>
      </c>
      <c r="AF41" s="69">
        <f>'657+800 PUP BHS'!I73</f>
        <v>0</v>
      </c>
      <c r="AG41" s="69">
        <f>'662+545 FO UDL'!I73</f>
        <v>0</v>
      </c>
      <c r="AH41" s="69">
        <f>'660+200 FO LHS'!I72</f>
        <v>0</v>
      </c>
      <c r="AI41" s="69">
        <f>'660+200 FO RHS'!I72</f>
        <v>0</v>
      </c>
      <c r="AJ41" s="96">
        <f t="shared" si="1"/>
        <v>0</v>
      </c>
    </row>
    <row r="42" spans="2:36" ht="27.5" hidden="1">
      <c r="B42" s="65">
        <v>40</v>
      </c>
      <c r="C42" s="71" t="s">
        <v>56</v>
      </c>
      <c r="D42" s="1">
        <f t="shared" si="3"/>
        <v>0</v>
      </c>
      <c r="E42" s="1">
        <f>'710+773 LHS MJB '!I76</f>
        <v>0</v>
      </c>
      <c r="F42" s="1">
        <f>'710+773 RHS MJB'!I76</f>
        <v>0</v>
      </c>
      <c r="G42" s="1">
        <f>'723+550 LHS MNB'!I74</f>
        <v>0</v>
      </c>
      <c r="H42" s="69">
        <f>'723+550 RHS MNB'!I74</f>
        <v>0</v>
      </c>
      <c r="I42" s="69">
        <f>'721+815 LHS MNB'!I74</f>
        <v>0</v>
      </c>
      <c r="J42" s="69">
        <f>'721+420 MNB LHS'!I74</f>
        <v>0</v>
      </c>
      <c r="K42" s="69">
        <f>'721+815 RHS MNB'!I74</f>
        <v>0</v>
      </c>
      <c r="L42" s="69">
        <f>'721+420 MNB RHS '!I74</f>
        <v>0</v>
      </c>
      <c r="M42" s="69">
        <f>'718+084 MNB LHS '!I74</f>
        <v>0</v>
      </c>
      <c r="N42" s="69">
        <f>'718+084 MNB RHS'!I74</f>
        <v>0</v>
      </c>
      <c r="O42" s="69">
        <f>'694+088 MNB LHS '!I72</f>
        <v>0</v>
      </c>
      <c r="P42" s="69">
        <f>'694+088 MNB RHS'!I73</f>
        <v>0</v>
      </c>
      <c r="Q42" s="69">
        <f>'683+550 MNB LHS'!I74</f>
        <v>0</v>
      </c>
      <c r="R42" s="69">
        <f>'683+550 MNB RHS'!I74</f>
        <v>0</v>
      </c>
      <c r="S42" s="69">
        <f>'716+185 ROB LHS'!I74</f>
        <v>0</v>
      </c>
      <c r="T42" s="69">
        <f>'716+185 ROB RHS'!I74</f>
        <v>0</v>
      </c>
      <c r="U42" s="69">
        <f>'691+000 VUP BHS'!I74</f>
        <v>0</v>
      </c>
      <c r="V42" s="69">
        <f>'714+725 VUP BHS'!I74</f>
        <v>0</v>
      </c>
      <c r="W42" s="69">
        <f>'720+520 PUP BHS'!I74</f>
        <v>0</v>
      </c>
      <c r="X42" s="69">
        <f>'701+730 PUP BHS'!I74</f>
        <v>0</v>
      </c>
      <c r="Y42" s="69">
        <f>'696+426 PUP BHS'!I74</f>
        <v>0</v>
      </c>
      <c r="Z42" s="69">
        <f>'692+616 PUP BHS'!I74</f>
        <v>0</v>
      </c>
      <c r="AA42" s="69">
        <f>'689+032 PUP BHS'!I74</f>
        <v>0</v>
      </c>
      <c r="AB42" s="69">
        <f>'686+057 PUP BHS'!I74</f>
        <v>0</v>
      </c>
      <c r="AC42" s="69">
        <f>'681+185 PUP BHS'!I74</f>
        <v>0</v>
      </c>
      <c r="AD42" s="69">
        <f>'669+900 PUP BHS'!I74</f>
        <v>0</v>
      </c>
      <c r="AE42" s="69">
        <f>'666+120 PUP BHS'!I74</f>
        <v>0</v>
      </c>
      <c r="AF42" s="69">
        <f>'657+800 PUP BHS'!I74</f>
        <v>0</v>
      </c>
      <c r="AG42" s="69">
        <f>'662+545 FO UDL'!I74</f>
        <v>0</v>
      </c>
      <c r="AH42" s="69">
        <f>'660+200 FO LHS'!I73</f>
        <v>0</v>
      </c>
      <c r="AI42" s="69">
        <f>'660+200 FO RHS'!I73</f>
        <v>0</v>
      </c>
      <c r="AJ42" s="96">
        <f t="shared" si="1"/>
        <v>0</v>
      </c>
    </row>
    <row r="43" spans="2:36" ht="27.5" hidden="1">
      <c r="B43" s="65">
        <v>41</v>
      </c>
      <c r="C43" s="70" t="s">
        <v>59</v>
      </c>
      <c r="D43" s="1">
        <f t="shared" si="3"/>
        <v>0</v>
      </c>
      <c r="E43" s="1">
        <f>'710+773 LHS MJB '!I77</f>
        <v>0</v>
      </c>
      <c r="F43" s="1">
        <f>'710+773 RHS MJB'!I77</f>
        <v>0</v>
      </c>
      <c r="G43" s="1">
        <f>'723+550 LHS MNB'!I75</f>
        <v>0</v>
      </c>
      <c r="H43" s="69">
        <f>'723+550 RHS MNB'!I75</f>
        <v>0</v>
      </c>
      <c r="I43" s="69">
        <f>'721+815 LHS MNB'!I75</f>
        <v>0</v>
      </c>
      <c r="J43" s="69">
        <f>'721+420 MNB LHS'!I75</f>
        <v>0</v>
      </c>
      <c r="K43" s="69">
        <f>'721+815 RHS MNB'!I75</f>
        <v>0</v>
      </c>
      <c r="L43" s="69">
        <f>'721+420 MNB RHS '!I75</f>
        <v>0</v>
      </c>
      <c r="M43" s="69">
        <f>'718+084 MNB LHS '!I75</f>
        <v>0</v>
      </c>
      <c r="N43" s="69">
        <f>'718+084 MNB RHS'!I75</f>
        <v>0</v>
      </c>
      <c r="O43" s="69">
        <f>'694+088 MNB LHS '!I73</f>
        <v>0</v>
      </c>
      <c r="P43" s="69">
        <f>'694+088 MNB RHS'!I74</f>
        <v>0</v>
      </c>
      <c r="Q43" s="69">
        <f>'683+550 MNB LHS'!I75</f>
        <v>0</v>
      </c>
      <c r="R43" s="69">
        <f>'683+550 MNB RHS'!I75</f>
        <v>0</v>
      </c>
      <c r="S43" s="69">
        <f>'716+185 ROB LHS'!I75</f>
        <v>0</v>
      </c>
      <c r="T43" s="69">
        <f>'716+185 ROB RHS'!I75</f>
        <v>0</v>
      </c>
      <c r="U43" s="69">
        <f>'691+000 VUP BHS'!I75</f>
        <v>0</v>
      </c>
      <c r="V43" s="69">
        <f>'714+725 VUP BHS'!I75</f>
        <v>0</v>
      </c>
      <c r="W43" s="69">
        <f>'720+520 PUP BHS'!I75</f>
        <v>0</v>
      </c>
      <c r="X43" s="69">
        <f>'701+730 PUP BHS'!I75</f>
        <v>0</v>
      </c>
      <c r="Y43" s="69">
        <f>'696+426 PUP BHS'!I75</f>
        <v>0</v>
      </c>
      <c r="Z43" s="69">
        <f>'692+616 PUP BHS'!I75</f>
        <v>0</v>
      </c>
      <c r="AA43" s="69">
        <f>'689+032 PUP BHS'!I75</f>
        <v>0</v>
      </c>
      <c r="AB43" s="69">
        <f>'686+057 PUP BHS'!I75</f>
        <v>0</v>
      </c>
      <c r="AC43" s="69">
        <f>'681+185 PUP BHS'!I75</f>
        <v>0</v>
      </c>
      <c r="AD43" s="69">
        <f>'669+900 PUP BHS'!I75</f>
        <v>0</v>
      </c>
      <c r="AE43" s="69">
        <f>'666+120 PUP BHS'!I75</f>
        <v>0</v>
      </c>
      <c r="AF43" s="69">
        <f>'657+800 PUP BHS'!I75</f>
        <v>0</v>
      </c>
      <c r="AG43" s="69">
        <f>'662+545 FO UDL'!I75</f>
        <v>0</v>
      </c>
      <c r="AH43" s="69">
        <f>'660+200 FO LHS'!I74</f>
        <v>0</v>
      </c>
      <c r="AI43" s="69">
        <f>'660+200 FO RHS'!I74</f>
        <v>0</v>
      </c>
      <c r="AJ43" s="96">
        <f t="shared" si="1"/>
        <v>0</v>
      </c>
    </row>
    <row r="44" spans="2:36" ht="26.5" hidden="1" customHeight="1">
      <c r="B44" s="65">
        <v>42</v>
      </c>
      <c r="C44" s="70" t="s">
        <v>62</v>
      </c>
      <c r="D44" s="1">
        <f t="shared" si="3"/>
        <v>0</v>
      </c>
      <c r="E44" s="1">
        <f>'710+773 LHS MJB '!I78</f>
        <v>0</v>
      </c>
      <c r="F44" s="1">
        <f>'710+773 RHS MJB'!I78</f>
        <v>0</v>
      </c>
      <c r="G44" s="1">
        <f>'723+550 LHS MNB'!I76</f>
        <v>0</v>
      </c>
      <c r="H44" s="69">
        <f>'723+550 RHS MNB'!I76</f>
        <v>0</v>
      </c>
      <c r="I44" s="69">
        <f>'721+815 LHS MNB'!I76</f>
        <v>0</v>
      </c>
      <c r="J44" s="69">
        <f>'721+420 MNB LHS'!I76</f>
        <v>0</v>
      </c>
      <c r="K44" s="69">
        <f>'721+815 RHS MNB'!I76</f>
        <v>0</v>
      </c>
      <c r="L44" s="69">
        <f>'721+420 MNB RHS '!I76</f>
        <v>0</v>
      </c>
      <c r="M44" s="69">
        <f>'718+084 MNB LHS '!I76</f>
        <v>0</v>
      </c>
      <c r="N44" s="69">
        <f>'718+084 MNB RHS'!I76</f>
        <v>0</v>
      </c>
      <c r="O44" s="69">
        <f>'694+088 MNB LHS '!I74</f>
        <v>0</v>
      </c>
      <c r="P44" s="69">
        <f>'694+088 MNB RHS'!I75</f>
        <v>0</v>
      </c>
      <c r="Q44" s="69">
        <f>'683+550 MNB LHS'!I76</f>
        <v>0</v>
      </c>
      <c r="R44" s="69">
        <f>'683+550 MNB RHS'!I76</f>
        <v>0</v>
      </c>
      <c r="S44" s="69">
        <f>'716+185 ROB LHS'!I76</f>
        <v>0</v>
      </c>
      <c r="T44" s="69">
        <f>'716+185 ROB RHS'!I76</f>
        <v>0</v>
      </c>
      <c r="U44" s="69">
        <f>'691+000 VUP BHS'!I76</f>
        <v>0</v>
      </c>
      <c r="V44" s="69">
        <f>'714+725 VUP BHS'!I76</f>
        <v>0</v>
      </c>
      <c r="W44" s="69">
        <f>'720+520 PUP BHS'!I76</f>
        <v>0</v>
      </c>
      <c r="X44" s="69">
        <f>'701+730 PUP BHS'!I76</f>
        <v>0</v>
      </c>
      <c r="Y44" s="69">
        <f>'696+426 PUP BHS'!I76</f>
        <v>0</v>
      </c>
      <c r="Z44" s="69">
        <f>'692+616 PUP BHS'!I76</f>
        <v>0</v>
      </c>
      <c r="AA44" s="69">
        <f>'689+032 PUP BHS'!I76</f>
        <v>0</v>
      </c>
      <c r="AB44" s="69">
        <f>'686+057 PUP BHS'!I76</f>
        <v>0</v>
      </c>
      <c r="AC44" s="69">
        <f>'681+185 PUP BHS'!I76</f>
        <v>0</v>
      </c>
      <c r="AD44" s="69">
        <f>'669+900 PUP BHS'!I76</f>
        <v>0</v>
      </c>
      <c r="AE44" s="69">
        <f>'666+120 PUP BHS'!I76</f>
        <v>0</v>
      </c>
      <c r="AF44" s="69">
        <f>'657+800 PUP BHS'!I76</f>
        <v>0</v>
      </c>
      <c r="AG44" s="69">
        <f>'662+545 FO UDL'!I76</f>
        <v>0</v>
      </c>
      <c r="AH44" s="69">
        <f>'660+200 FO LHS'!I75</f>
        <v>0</v>
      </c>
      <c r="AI44" s="69">
        <f>'660+200 FO RHS'!I75</f>
        <v>0</v>
      </c>
      <c r="AJ44" s="96">
        <f t="shared" si="1"/>
        <v>0</v>
      </c>
    </row>
    <row r="45" spans="2:36" ht="26.5" hidden="1" customHeight="1">
      <c r="B45" s="65">
        <v>43</v>
      </c>
      <c r="C45" s="70" t="s">
        <v>62</v>
      </c>
      <c r="D45" s="1">
        <f t="shared" si="3"/>
        <v>0</v>
      </c>
      <c r="E45" s="1">
        <f>'710+773 LHS MJB '!I79</f>
        <v>0</v>
      </c>
      <c r="F45" s="1">
        <f>'710+773 RHS MJB'!I79</f>
        <v>0</v>
      </c>
      <c r="G45" s="1">
        <f>'723+550 LHS MNB'!I77</f>
        <v>0</v>
      </c>
      <c r="H45" s="69">
        <f>'723+550 RHS MNB'!I77</f>
        <v>0</v>
      </c>
      <c r="I45" s="69">
        <f>'721+815 LHS MNB'!I77</f>
        <v>0</v>
      </c>
      <c r="J45" s="69">
        <f>'721+420 MNB LHS'!I77</f>
        <v>0</v>
      </c>
      <c r="K45" s="69">
        <f>'721+815 RHS MNB'!I77</f>
        <v>0</v>
      </c>
      <c r="L45" s="69">
        <f>'721+420 MNB RHS '!I77</f>
        <v>0</v>
      </c>
      <c r="M45" s="69">
        <f>'718+084 MNB LHS '!I77</f>
        <v>0</v>
      </c>
      <c r="N45" s="69">
        <f>'718+084 MNB RHS'!I77</f>
        <v>0</v>
      </c>
      <c r="O45" s="69">
        <f>'694+088 MNB LHS '!I75</f>
        <v>0</v>
      </c>
      <c r="P45" s="69">
        <f>'694+088 MNB RHS'!I76</f>
        <v>0</v>
      </c>
      <c r="Q45" s="69">
        <f>'683+550 MNB LHS'!I77</f>
        <v>0</v>
      </c>
      <c r="R45" s="69">
        <f>'683+550 MNB RHS'!I77</f>
        <v>0</v>
      </c>
      <c r="S45" s="69">
        <f>'716+185 ROB LHS'!I77</f>
        <v>0</v>
      </c>
      <c r="T45" s="69">
        <f>'716+185 ROB RHS'!I77</f>
        <v>0</v>
      </c>
      <c r="U45" s="69">
        <f>'691+000 VUP BHS'!I77</f>
        <v>0</v>
      </c>
      <c r="V45" s="69">
        <f>'714+725 VUP BHS'!I77</f>
        <v>0</v>
      </c>
      <c r="W45" s="69">
        <f>'720+520 PUP BHS'!I77</f>
        <v>0</v>
      </c>
      <c r="X45" s="69">
        <f>'701+730 PUP BHS'!I77</f>
        <v>0</v>
      </c>
      <c r="Y45" s="69">
        <f>'696+426 PUP BHS'!I77</f>
        <v>0</v>
      </c>
      <c r="Z45" s="69">
        <f>'692+616 PUP BHS'!I77</f>
        <v>0</v>
      </c>
      <c r="AA45" s="69">
        <f>'689+032 PUP BHS'!I77</f>
        <v>0</v>
      </c>
      <c r="AB45" s="69">
        <f>'686+057 PUP BHS'!I77</f>
        <v>0</v>
      </c>
      <c r="AC45" s="69">
        <f>'681+185 PUP BHS'!I77</f>
        <v>0</v>
      </c>
      <c r="AD45" s="69">
        <f>'669+900 PUP BHS'!I77</f>
        <v>0</v>
      </c>
      <c r="AE45" s="69">
        <f>'666+120 PUP BHS'!I77</f>
        <v>0</v>
      </c>
      <c r="AF45" s="69">
        <f>'657+800 PUP BHS'!I77</f>
        <v>0</v>
      </c>
      <c r="AG45" s="69">
        <f>'662+545 FO UDL'!I77</f>
        <v>0</v>
      </c>
      <c r="AH45" s="69">
        <f>'660+200 FO LHS'!I76</f>
        <v>0</v>
      </c>
      <c r="AI45" s="69">
        <f>'660+200 FO RHS'!I76</f>
        <v>0</v>
      </c>
      <c r="AJ45" s="96">
        <f t="shared" si="1"/>
        <v>0</v>
      </c>
    </row>
    <row r="46" spans="2:36" ht="26.5" hidden="1" customHeight="1">
      <c r="B46" s="65">
        <v>44</v>
      </c>
      <c r="C46" s="70" t="s">
        <v>63</v>
      </c>
      <c r="D46" s="1">
        <f t="shared" si="3"/>
        <v>0</v>
      </c>
      <c r="E46" s="1">
        <f>'710+773 LHS MJB '!I80</f>
        <v>0</v>
      </c>
      <c r="F46" s="1">
        <f>'710+773 RHS MJB'!I80</f>
        <v>0</v>
      </c>
      <c r="G46" s="1">
        <f>'723+550 LHS MNB'!I78</f>
        <v>0</v>
      </c>
      <c r="H46" s="69">
        <f>'723+550 RHS MNB'!I78</f>
        <v>0</v>
      </c>
      <c r="I46" s="69">
        <f>'721+815 LHS MNB'!I78</f>
        <v>0</v>
      </c>
      <c r="J46" s="69">
        <f>'721+420 MNB LHS'!I78</f>
        <v>0</v>
      </c>
      <c r="K46" s="69">
        <f>'721+815 RHS MNB'!I78</f>
        <v>0</v>
      </c>
      <c r="L46" s="69">
        <f>'721+420 MNB RHS '!I78</f>
        <v>0</v>
      </c>
      <c r="M46" s="69">
        <f>'718+084 MNB LHS '!I78</f>
        <v>0</v>
      </c>
      <c r="N46" s="69">
        <f>'718+084 MNB RHS'!I78</f>
        <v>0</v>
      </c>
      <c r="O46" s="69">
        <f>'694+088 MNB LHS '!I76</f>
        <v>0</v>
      </c>
      <c r="P46" s="69">
        <f>'694+088 MNB RHS'!I77</f>
        <v>0</v>
      </c>
      <c r="Q46" s="69">
        <f>'683+550 MNB LHS'!I78</f>
        <v>0</v>
      </c>
      <c r="R46" s="69">
        <f>'683+550 MNB RHS'!I78</f>
        <v>0</v>
      </c>
      <c r="S46" s="69">
        <f>'716+185 ROB LHS'!I78</f>
        <v>0</v>
      </c>
      <c r="T46" s="69">
        <f>'716+185 ROB RHS'!I78</f>
        <v>0</v>
      </c>
      <c r="U46" s="69">
        <f>'691+000 VUP BHS'!I78</f>
        <v>0</v>
      </c>
      <c r="V46" s="69">
        <f>'714+725 VUP BHS'!I78</f>
        <v>0</v>
      </c>
      <c r="W46" s="69">
        <f>'720+520 PUP BHS'!I78</f>
        <v>0</v>
      </c>
      <c r="X46" s="69">
        <f>'701+730 PUP BHS'!I78</f>
        <v>0</v>
      </c>
      <c r="Y46" s="69">
        <f>'696+426 PUP BHS'!I78</f>
        <v>0</v>
      </c>
      <c r="Z46" s="69">
        <f>'692+616 PUP BHS'!I78</f>
        <v>0</v>
      </c>
      <c r="AA46" s="69">
        <f>'689+032 PUP BHS'!I78</f>
        <v>0</v>
      </c>
      <c r="AB46" s="69">
        <f>'686+057 PUP BHS'!I78</f>
        <v>0</v>
      </c>
      <c r="AC46" s="69">
        <f>'681+185 PUP BHS'!I78</f>
        <v>0</v>
      </c>
      <c r="AD46" s="69">
        <f>'669+900 PUP BHS'!I78</f>
        <v>0</v>
      </c>
      <c r="AE46" s="69">
        <f>'666+120 PUP BHS'!I78</f>
        <v>0</v>
      </c>
      <c r="AF46" s="69">
        <f>'657+800 PUP BHS'!I78</f>
        <v>0</v>
      </c>
      <c r="AG46" s="69">
        <f>'662+545 FO UDL'!I78</f>
        <v>0</v>
      </c>
      <c r="AH46" s="69">
        <f>'660+200 FO LHS'!I77</f>
        <v>0</v>
      </c>
      <c r="AI46" s="69">
        <f>'660+200 FO RHS'!I77</f>
        <v>0</v>
      </c>
      <c r="AJ46" s="96">
        <f t="shared" si="1"/>
        <v>0</v>
      </c>
    </row>
    <row r="47" spans="2:36" ht="26.5" hidden="1" customHeight="1">
      <c r="B47" s="65">
        <v>45</v>
      </c>
      <c r="C47" s="70" t="s">
        <v>67</v>
      </c>
      <c r="D47" s="1">
        <f t="shared" si="3"/>
        <v>0</v>
      </c>
      <c r="E47" s="1">
        <f>'710+773 LHS MJB '!I81</f>
        <v>0</v>
      </c>
      <c r="F47" s="1">
        <f>'710+773 RHS MJB'!I81</f>
        <v>0</v>
      </c>
      <c r="G47" s="1">
        <f>'723+550 LHS MNB'!I79</f>
        <v>0</v>
      </c>
      <c r="H47" s="69">
        <f>'723+550 RHS MNB'!I79</f>
        <v>0</v>
      </c>
      <c r="I47" s="69">
        <f>'721+815 LHS MNB'!I79</f>
        <v>0</v>
      </c>
      <c r="J47" s="69">
        <f>'721+420 MNB LHS'!I79</f>
        <v>0</v>
      </c>
      <c r="K47" s="69">
        <f>'721+815 RHS MNB'!I79</f>
        <v>0</v>
      </c>
      <c r="L47" s="69">
        <f>'721+420 MNB RHS '!I79</f>
        <v>0</v>
      </c>
      <c r="M47" s="69">
        <f>'718+084 MNB LHS '!I79</f>
        <v>0</v>
      </c>
      <c r="N47" s="69">
        <f>'718+084 MNB RHS'!I79</f>
        <v>0</v>
      </c>
      <c r="O47" s="69">
        <f>'694+088 MNB LHS '!I77</f>
        <v>0</v>
      </c>
      <c r="P47" s="69">
        <f>'694+088 MNB RHS'!I78</f>
        <v>0</v>
      </c>
      <c r="Q47" s="69">
        <f>'683+550 MNB LHS'!I79</f>
        <v>0</v>
      </c>
      <c r="R47" s="69">
        <f>'683+550 MNB RHS'!I79</f>
        <v>0</v>
      </c>
      <c r="S47" s="69">
        <f>'716+185 ROB LHS'!I79</f>
        <v>0</v>
      </c>
      <c r="T47" s="69">
        <f>'716+185 ROB RHS'!I79</f>
        <v>0</v>
      </c>
      <c r="U47" s="69">
        <f>'691+000 VUP BHS'!I79</f>
        <v>0</v>
      </c>
      <c r="V47" s="69">
        <f>'714+725 VUP BHS'!I79</f>
        <v>0</v>
      </c>
      <c r="W47" s="69">
        <f>'720+520 PUP BHS'!I79</f>
        <v>0</v>
      </c>
      <c r="X47" s="69">
        <f>'701+730 PUP BHS'!I79</f>
        <v>0</v>
      </c>
      <c r="Y47" s="69">
        <f>'696+426 PUP BHS'!I79</f>
        <v>0</v>
      </c>
      <c r="Z47" s="69">
        <f>'692+616 PUP BHS'!I79</f>
        <v>0</v>
      </c>
      <c r="AA47" s="69">
        <f>'689+032 PUP BHS'!I79</f>
        <v>0</v>
      </c>
      <c r="AB47" s="69">
        <f>'686+057 PUP BHS'!I79</f>
        <v>0</v>
      </c>
      <c r="AC47" s="69">
        <f>'681+185 PUP BHS'!I79</f>
        <v>0</v>
      </c>
      <c r="AD47" s="69">
        <f>'669+900 PUP BHS'!I79</f>
        <v>0</v>
      </c>
      <c r="AE47" s="69">
        <f>'666+120 PUP BHS'!I79</f>
        <v>0</v>
      </c>
      <c r="AF47" s="69">
        <f>'657+800 PUP BHS'!I79</f>
        <v>0</v>
      </c>
      <c r="AG47" s="69">
        <f>'662+545 FO UDL'!I79</f>
        <v>0</v>
      </c>
      <c r="AH47" s="69">
        <f>'660+200 FO LHS'!I78</f>
        <v>0</v>
      </c>
      <c r="AI47" s="69">
        <f>'660+200 FO RHS'!I78</f>
        <v>0</v>
      </c>
      <c r="AJ47" s="96">
        <f t="shared" si="1"/>
        <v>0</v>
      </c>
    </row>
    <row r="48" spans="2:36" s="91" customFormat="1" ht="26.5" hidden="1" customHeight="1">
      <c r="B48" s="87">
        <v>46</v>
      </c>
      <c r="C48" s="88" t="s">
        <v>79</v>
      </c>
      <c r="D48" s="89">
        <f t="shared" si="3"/>
        <v>0</v>
      </c>
      <c r="E48" s="89">
        <f>'710+773 LHS MJB '!I82</f>
        <v>0</v>
      </c>
      <c r="F48" s="89">
        <f>'710+773 RHS MJB'!I82</f>
        <v>0</v>
      </c>
      <c r="G48" s="89">
        <f>'723+550 LHS MNB'!I80</f>
        <v>0</v>
      </c>
      <c r="H48" s="90">
        <f>'723+550 RHS MNB'!I80</f>
        <v>0</v>
      </c>
      <c r="I48" s="90">
        <f>'721+815 LHS MNB'!I80</f>
        <v>0</v>
      </c>
      <c r="J48" s="90">
        <f>'721+420 MNB LHS'!I80</f>
        <v>0</v>
      </c>
      <c r="K48" s="90">
        <f>'721+815 RHS MNB'!I80</f>
        <v>0</v>
      </c>
      <c r="L48" s="90">
        <f>'721+420 MNB RHS '!I80</f>
        <v>0</v>
      </c>
      <c r="M48" s="90">
        <f>'718+084 MNB LHS '!I80</f>
        <v>0</v>
      </c>
      <c r="N48" s="90">
        <f>'718+084 MNB RHS'!I80</f>
        <v>0</v>
      </c>
      <c r="O48" s="90">
        <f>'694+088 MNB LHS '!I78</f>
        <v>0</v>
      </c>
      <c r="P48" s="69">
        <f>'694+088 MNB RHS'!I79</f>
        <v>0</v>
      </c>
      <c r="Q48" s="90">
        <f>'683+550 MNB LHS'!I80</f>
        <v>0</v>
      </c>
      <c r="R48" s="69">
        <f>'683+550 MNB RHS'!I80</f>
        <v>0</v>
      </c>
      <c r="S48" s="69">
        <f>'716+185 ROB LHS'!I80</f>
        <v>0</v>
      </c>
      <c r="T48" s="69">
        <f>'716+185 ROB RHS'!I80</f>
        <v>0</v>
      </c>
      <c r="U48" s="69">
        <f>'691+000 VUP BHS'!I80</f>
        <v>0</v>
      </c>
      <c r="V48" s="69">
        <f>'714+725 VUP BHS'!I80</f>
        <v>0</v>
      </c>
      <c r="W48" s="69">
        <f>'720+520 PUP BHS'!I80</f>
        <v>0</v>
      </c>
      <c r="X48" s="69">
        <f>'701+730 PUP BHS'!I80</f>
        <v>0</v>
      </c>
      <c r="Y48" s="90">
        <f>'696+426 PUP BHS'!I80</f>
        <v>0</v>
      </c>
      <c r="Z48" s="90">
        <f>'692+616 PUP BHS'!I80</f>
        <v>0</v>
      </c>
      <c r="AA48" s="90">
        <f>'689+032 PUP BHS'!I80</f>
        <v>0</v>
      </c>
      <c r="AB48" s="90">
        <f>'686+057 PUP BHS'!I80</f>
        <v>0</v>
      </c>
      <c r="AC48" s="90">
        <f>'681+185 PUP BHS'!I80</f>
        <v>0</v>
      </c>
      <c r="AD48" s="90">
        <f>'669+900 PUP BHS'!I80</f>
        <v>0</v>
      </c>
      <c r="AE48" s="90">
        <f>'666+120 PUP BHS'!I80</f>
        <v>0</v>
      </c>
      <c r="AF48" s="90">
        <f>'657+800 PUP BHS'!I80</f>
        <v>0</v>
      </c>
      <c r="AG48" s="90">
        <f>'662+545 FO UDL'!I80</f>
        <v>0</v>
      </c>
      <c r="AH48" s="90">
        <f>'660+200 FO LHS'!I79</f>
        <v>0</v>
      </c>
      <c r="AI48" s="69">
        <f>'660+200 FO RHS'!I79</f>
        <v>0</v>
      </c>
      <c r="AJ48" s="96">
        <f t="shared" si="1"/>
        <v>0</v>
      </c>
    </row>
    <row r="49" spans="2:36" ht="26.5" hidden="1" customHeight="1">
      <c r="B49" s="65">
        <v>47</v>
      </c>
      <c r="C49" s="70" t="s">
        <v>70</v>
      </c>
      <c r="D49" s="1">
        <f t="shared" si="3"/>
        <v>0</v>
      </c>
      <c r="E49" s="1">
        <f>'710+773 LHS MJB '!I83</f>
        <v>0</v>
      </c>
      <c r="F49" s="1">
        <f>'710+773 RHS MJB'!I83</f>
        <v>0</v>
      </c>
      <c r="G49" s="1">
        <f>'723+550 LHS MNB'!I81</f>
        <v>0</v>
      </c>
      <c r="H49" s="69">
        <f>'723+550 RHS MNB'!I81</f>
        <v>0</v>
      </c>
      <c r="I49" s="69">
        <f>'721+815 LHS MNB'!I81</f>
        <v>0</v>
      </c>
      <c r="J49" s="69">
        <f>'721+420 MNB LHS'!I81</f>
        <v>0</v>
      </c>
      <c r="K49" s="69">
        <f>'721+815 RHS MNB'!I81</f>
        <v>0</v>
      </c>
      <c r="L49" s="69">
        <f>'721+420 MNB RHS '!I81</f>
        <v>0</v>
      </c>
      <c r="M49" s="69">
        <f>'718+084 MNB LHS '!I81</f>
        <v>0</v>
      </c>
      <c r="N49" s="69">
        <f>'718+084 MNB RHS'!I81</f>
        <v>0</v>
      </c>
      <c r="O49" s="69">
        <f>'694+088 MNB LHS '!I79</f>
        <v>0</v>
      </c>
      <c r="P49" s="69">
        <f>'694+088 MNB RHS'!I80</f>
        <v>0</v>
      </c>
      <c r="Q49" s="69">
        <f>'683+550 MNB LHS'!I81</f>
        <v>0</v>
      </c>
      <c r="R49" s="69">
        <f>'683+550 MNB RHS'!I81</f>
        <v>0</v>
      </c>
      <c r="S49" s="69">
        <f>'716+185 ROB LHS'!I81</f>
        <v>0</v>
      </c>
      <c r="T49" s="69">
        <f>'716+185 ROB RHS'!I81</f>
        <v>0</v>
      </c>
      <c r="U49" s="69">
        <f>'691+000 VUP BHS'!I81</f>
        <v>0</v>
      </c>
      <c r="V49" s="69">
        <f>'714+725 VUP BHS'!I81</f>
        <v>0</v>
      </c>
      <c r="W49" s="69">
        <f>'720+520 PUP BHS'!I81</f>
        <v>0</v>
      </c>
      <c r="X49" s="69">
        <f>'701+730 PUP BHS'!I81</f>
        <v>0</v>
      </c>
      <c r="Y49" s="69">
        <f>'696+426 PUP BHS'!I81</f>
        <v>0</v>
      </c>
      <c r="Z49" s="69">
        <f>'692+616 PUP BHS'!I81</f>
        <v>0</v>
      </c>
      <c r="AA49" s="69">
        <f>'689+032 PUP BHS'!I81</f>
        <v>0</v>
      </c>
      <c r="AB49" s="69">
        <f>'686+057 PUP BHS'!I81</f>
        <v>0</v>
      </c>
      <c r="AC49" s="69">
        <f>'681+185 PUP BHS'!I81</f>
        <v>0</v>
      </c>
      <c r="AD49" s="69">
        <f>'669+900 PUP BHS'!I81</f>
        <v>0</v>
      </c>
      <c r="AE49" s="69">
        <f>'666+120 PUP BHS'!I81</f>
        <v>0</v>
      </c>
      <c r="AF49" s="69">
        <f>'657+800 PUP BHS'!I81</f>
        <v>0</v>
      </c>
      <c r="AG49" s="69">
        <f>'662+545 FO UDL'!I81</f>
        <v>0</v>
      </c>
      <c r="AH49" s="69">
        <f>'660+200 FO LHS'!I80</f>
        <v>0</v>
      </c>
      <c r="AI49" s="69">
        <f>'660+200 FO RHS'!I80</f>
        <v>0</v>
      </c>
      <c r="AJ49" s="96">
        <f t="shared" si="1"/>
        <v>0</v>
      </c>
    </row>
    <row r="50" spans="2:36" ht="27.5" hidden="1">
      <c r="B50" s="66">
        <v>48</v>
      </c>
      <c r="C50" s="72" t="s">
        <v>65</v>
      </c>
      <c r="D50" s="1">
        <f t="shared" si="3"/>
        <v>0</v>
      </c>
      <c r="E50" s="1">
        <f>'710+773 LHS MJB '!I84</f>
        <v>0</v>
      </c>
      <c r="F50" s="1">
        <f>'710+773 RHS MJB'!I84</f>
        <v>0</v>
      </c>
      <c r="G50" s="1">
        <f>'723+550 LHS MNB'!I82</f>
        <v>0</v>
      </c>
      <c r="H50" s="69">
        <f>'723+550 RHS MNB'!I82</f>
        <v>0</v>
      </c>
      <c r="I50" s="69">
        <f>'721+815 LHS MNB'!I82</f>
        <v>0</v>
      </c>
      <c r="J50" s="69">
        <f>'721+420 MNB LHS'!I82</f>
        <v>0</v>
      </c>
      <c r="K50" s="69">
        <f>'721+815 RHS MNB'!I82</f>
        <v>0</v>
      </c>
      <c r="L50" s="69">
        <f>'721+420 MNB RHS '!I82</f>
        <v>0</v>
      </c>
      <c r="M50" s="69">
        <f>'718+084 MNB LHS '!I82</f>
        <v>0</v>
      </c>
      <c r="N50" s="69">
        <f>'718+084 MNB RHS'!I82</f>
        <v>0</v>
      </c>
      <c r="O50" s="69">
        <f>'694+088 MNB LHS '!I80</f>
        <v>0</v>
      </c>
      <c r="P50" s="69">
        <f>'694+088 MNB RHS'!I81</f>
        <v>0</v>
      </c>
      <c r="Q50" s="69">
        <f>'683+550 MNB LHS'!I82</f>
        <v>0</v>
      </c>
      <c r="R50" s="69">
        <f>'683+550 MNB RHS'!I82</f>
        <v>0</v>
      </c>
      <c r="S50" s="69">
        <f>'716+185 ROB LHS'!I82</f>
        <v>0</v>
      </c>
      <c r="T50" s="69">
        <f>'716+185 ROB RHS'!I82</f>
        <v>0</v>
      </c>
      <c r="U50" s="69">
        <f>'691+000 VUP BHS'!I82</f>
        <v>0</v>
      </c>
      <c r="V50" s="69">
        <f>'714+725 VUP BHS'!I82</f>
        <v>0</v>
      </c>
      <c r="W50" s="69">
        <f>'720+520 PUP BHS'!I82</f>
        <v>0</v>
      </c>
      <c r="X50" s="69">
        <f>'701+730 PUP BHS'!I82</f>
        <v>0</v>
      </c>
      <c r="Y50" s="69">
        <f>'696+426 PUP BHS'!I82</f>
        <v>0</v>
      </c>
      <c r="Z50" s="69">
        <f>'692+616 PUP BHS'!I82</f>
        <v>0</v>
      </c>
      <c r="AA50" s="69">
        <f>'689+032 PUP BHS'!I82</f>
        <v>0</v>
      </c>
      <c r="AB50" s="69">
        <f>'686+057 PUP BHS'!I82</f>
        <v>0</v>
      </c>
      <c r="AC50" s="69">
        <f>'681+185 PUP BHS'!I82</f>
        <v>0</v>
      </c>
      <c r="AD50" s="69">
        <f>'669+900 PUP BHS'!I82</f>
        <v>0</v>
      </c>
      <c r="AE50" s="69">
        <f>'666+120 PUP BHS'!I82</f>
        <v>0</v>
      </c>
      <c r="AF50" s="69">
        <f>'657+800 PUP BHS'!I82</f>
        <v>0</v>
      </c>
      <c r="AG50" s="69">
        <f>'662+545 FO UDL'!I82</f>
        <v>0</v>
      </c>
      <c r="AH50" s="69">
        <f>'660+200 FO LHS'!I81</f>
        <v>0</v>
      </c>
      <c r="AI50" s="69">
        <f>'660+200 FO RHS'!I81</f>
        <v>0</v>
      </c>
      <c r="AJ50" s="96">
        <f t="shared" si="1"/>
        <v>0</v>
      </c>
    </row>
    <row r="51" spans="2:36" ht="26.5" hidden="1" customHeight="1">
      <c r="B51" s="65">
        <v>49</v>
      </c>
      <c r="C51" s="70" t="s">
        <v>80</v>
      </c>
      <c r="D51" s="1">
        <f t="shared" si="3"/>
        <v>0</v>
      </c>
      <c r="E51" s="1">
        <f>'710+773 LHS MJB '!I85</f>
        <v>0</v>
      </c>
      <c r="F51" s="1">
        <f>'710+773 RHS MJB'!I85</f>
        <v>0</v>
      </c>
      <c r="G51" s="1">
        <f>'723+550 LHS MNB'!I83</f>
        <v>0</v>
      </c>
      <c r="H51" s="69">
        <f>'723+550 RHS MNB'!I83</f>
        <v>0</v>
      </c>
      <c r="I51" s="69">
        <f>'721+815 LHS MNB'!I83</f>
        <v>0</v>
      </c>
      <c r="J51" s="69">
        <f>'721+420 MNB LHS'!I83</f>
        <v>0</v>
      </c>
      <c r="K51" s="69">
        <f>'721+815 RHS MNB'!I83</f>
        <v>0</v>
      </c>
      <c r="L51" s="69">
        <f>'721+420 MNB RHS '!I83</f>
        <v>0</v>
      </c>
      <c r="M51" s="69">
        <f>'718+084 MNB LHS '!I83</f>
        <v>0</v>
      </c>
      <c r="N51" s="69">
        <f>'718+084 MNB RHS'!I83</f>
        <v>0</v>
      </c>
      <c r="O51" s="69">
        <f>'694+088 MNB LHS '!I81</f>
        <v>0</v>
      </c>
      <c r="P51" s="69">
        <f>'694+088 MNB RHS'!I82</f>
        <v>0</v>
      </c>
      <c r="Q51" s="69">
        <f>'683+550 MNB LHS'!I83</f>
        <v>0</v>
      </c>
      <c r="R51" s="69">
        <f>'683+550 MNB RHS'!I83</f>
        <v>0</v>
      </c>
      <c r="S51" s="69">
        <f>'716+185 ROB LHS'!I83</f>
        <v>0</v>
      </c>
      <c r="T51" s="69">
        <f>'716+185 ROB RHS'!I83</f>
        <v>0</v>
      </c>
      <c r="U51" s="69">
        <f>'691+000 VUP BHS'!I83</f>
        <v>0</v>
      </c>
      <c r="V51" s="69">
        <f>'714+725 VUP BHS'!I83</f>
        <v>0</v>
      </c>
      <c r="W51" s="69">
        <f>'720+520 PUP BHS'!I83</f>
        <v>0</v>
      </c>
      <c r="X51" s="69">
        <f>'701+730 PUP BHS'!I83</f>
        <v>0</v>
      </c>
      <c r="Y51" s="69">
        <f>'696+426 PUP BHS'!I83</f>
        <v>0</v>
      </c>
      <c r="Z51" s="69">
        <f>'692+616 PUP BHS'!I83</f>
        <v>0</v>
      </c>
      <c r="AA51" s="69">
        <f>'689+032 PUP BHS'!I83</f>
        <v>0</v>
      </c>
      <c r="AB51" s="69">
        <f>'686+057 PUP BHS'!I83</f>
        <v>0</v>
      </c>
      <c r="AC51" s="69">
        <f>'681+185 PUP BHS'!I83</f>
        <v>0</v>
      </c>
      <c r="AD51" s="69">
        <f>'669+900 PUP BHS'!I83</f>
        <v>0</v>
      </c>
      <c r="AE51" s="69">
        <f>'666+120 PUP BHS'!I83</f>
        <v>0</v>
      </c>
      <c r="AF51" s="69">
        <f>'657+800 PUP BHS'!I83</f>
        <v>0</v>
      </c>
      <c r="AG51" s="69">
        <f>'662+545 FO UDL'!I83</f>
        <v>0</v>
      </c>
      <c r="AH51" s="69">
        <f>'660+200 FO LHS'!I82</f>
        <v>0</v>
      </c>
      <c r="AI51" s="69">
        <f>'660+200 FO RHS'!I82</f>
        <v>0</v>
      </c>
      <c r="AJ51" s="96">
        <f t="shared" si="1"/>
        <v>0</v>
      </c>
    </row>
    <row r="52" spans="2:36" ht="27.5" hidden="1">
      <c r="B52" s="65">
        <v>50</v>
      </c>
      <c r="C52" s="70" t="s">
        <v>81</v>
      </c>
      <c r="D52" s="1">
        <f t="shared" si="3"/>
        <v>0</v>
      </c>
      <c r="E52" s="1">
        <f>'710+773 LHS MJB '!I86</f>
        <v>0</v>
      </c>
      <c r="F52" s="1">
        <f>'710+773 RHS MJB'!I86</f>
        <v>0</v>
      </c>
      <c r="G52" s="1">
        <f>'723+550 LHS MNB'!I84</f>
        <v>0</v>
      </c>
      <c r="H52" s="69">
        <f>'723+550 RHS MNB'!I84</f>
        <v>0</v>
      </c>
      <c r="I52" s="69">
        <f>'721+815 LHS MNB'!I84</f>
        <v>0</v>
      </c>
      <c r="J52" s="69">
        <f>'721+420 MNB LHS'!I84</f>
        <v>0</v>
      </c>
      <c r="K52" s="69">
        <f>'721+815 RHS MNB'!I84</f>
        <v>0</v>
      </c>
      <c r="L52" s="69">
        <v>0</v>
      </c>
      <c r="M52" s="69">
        <v>0</v>
      </c>
      <c r="N52" s="69">
        <v>0</v>
      </c>
      <c r="O52" s="69">
        <v>0</v>
      </c>
      <c r="P52" s="69">
        <v>0</v>
      </c>
      <c r="Q52" s="69">
        <v>0</v>
      </c>
      <c r="R52" s="69">
        <v>0</v>
      </c>
      <c r="S52" s="69">
        <v>0</v>
      </c>
      <c r="T52" s="69">
        <v>0</v>
      </c>
      <c r="U52" s="69">
        <v>0</v>
      </c>
      <c r="V52" s="69">
        <v>0</v>
      </c>
      <c r="W52" s="69">
        <v>0</v>
      </c>
      <c r="X52" s="69">
        <v>0</v>
      </c>
      <c r="Y52" s="69">
        <v>0</v>
      </c>
      <c r="Z52" s="69">
        <v>0</v>
      </c>
      <c r="AA52" s="69">
        <v>0</v>
      </c>
      <c r="AB52" s="69">
        <v>0</v>
      </c>
      <c r="AC52" s="69">
        <v>0</v>
      </c>
      <c r="AD52" s="69">
        <v>0</v>
      </c>
      <c r="AE52" s="69">
        <v>0</v>
      </c>
      <c r="AF52" s="69">
        <v>0</v>
      </c>
      <c r="AG52" s="69">
        <v>0</v>
      </c>
      <c r="AH52" s="69">
        <f>'660+200 FO LHS'!I83</f>
        <v>0</v>
      </c>
      <c r="AI52" s="69">
        <f>'660+200 FO RHS'!I83</f>
        <v>0</v>
      </c>
      <c r="AJ52" s="96">
        <f t="shared" si="1"/>
        <v>0</v>
      </c>
    </row>
    <row r="53" spans="2:36" ht="27.5" hidden="1">
      <c r="B53" s="65">
        <v>51</v>
      </c>
      <c r="C53" s="73" t="s">
        <v>82</v>
      </c>
      <c r="D53" s="1">
        <f t="shared" si="3"/>
        <v>0</v>
      </c>
      <c r="E53" s="1">
        <v>0</v>
      </c>
      <c r="F53" s="1">
        <v>0</v>
      </c>
      <c r="G53" s="1">
        <v>0</v>
      </c>
      <c r="H53" s="69">
        <v>0</v>
      </c>
      <c r="I53" s="69">
        <v>0</v>
      </c>
      <c r="J53" s="69">
        <v>0</v>
      </c>
      <c r="K53" s="69">
        <v>0</v>
      </c>
      <c r="L53" s="69">
        <v>0</v>
      </c>
      <c r="M53" s="69">
        <v>0</v>
      </c>
      <c r="N53" s="69">
        <v>0</v>
      </c>
      <c r="O53" s="69">
        <v>0</v>
      </c>
      <c r="P53" s="69">
        <v>0</v>
      </c>
      <c r="Q53" s="69">
        <v>0</v>
      </c>
      <c r="R53" s="69">
        <v>0</v>
      </c>
      <c r="S53" s="69">
        <v>0</v>
      </c>
      <c r="T53" s="69">
        <v>0</v>
      </c>
      <c r="U53" s="69">
        <v>0</v>
      </c>
      <c r="V53" s="69">
        <v>0</v>
      </c>
      <c r="W53" s="69">
        <v>0</v>
      </c>
      <c r="X53" s="69">
        <v>0</v>
      </c>
      <c r="Y53" s="69">
        <v>0</v>
      </c>
      <c r="Z53" s="69">
        <v>0</v>
      </c>
      <c r="AA53" s="69">
        <v>0</v>
      </c>
      <c r="AB53" s="69">
        <v>0</v>
      </c>
      <c r="AC53" s="69">
        <v>0</v>
      </c>
      <c r="AD53" s="69">
        <v>0</v>
      </c>
      <c r="AE53" s="69">
        <v>0</v>
      </c>
      <c r="AF53" s="69">
        <v>0</v>
      </c>
      <c r="AG53" s="69">
        <v>0</v>
      </c>
      <c r="AH53" s="69">
        <v>0</v>
      </c>
      <c r="AI53" s="69">
        <v>0</v>
      </c>
      <c r="AJ53" s="96">
        <f t="shared" si="1"/>
        <v>0</v>
      </c>
    </row>
    <row r="54" spans="2:36" ht="27.5" hidden="1">
      <c r="B54" s="65">
        <v>52</v>
      </c>
      <c r="C54" s="73" t="s">
        <v>83</v>
      </c>
      <c r="D54" s="1">
        <f t="shared" si="3"/>
        <v>0</v>
      </c>
      <c r="E54" s="1">
        <f>'710+773 LHS MJB '!I88</f>
        <v>0</v>
      </c>
      <c r="F54" s="1">
        <f>'710+773 RHS MJB'!I88</f>
        <v>0</v>
      </c>
      <c r="G54" s="1">
        <f>'723+550 LHS MNB'!I86</f>
        <v>0</v>
      </c>
      <c r="H54" s="69">
        <f>'723+550 RHS MNB'!I86</f>
        <v>0</v>
      </c>
      <c r="I54" s="69">
        <f>'721+815 LHS MNB'!I86</f>
        <v>0</v>
      </c>
      <c r="J54" s="69">
        <f>'721+420 MNB LHS'!I86</f>
        <v>0</v>
      </c>
      <c r="K54" s="69">
        <f>'721+815 RHS MNB'!I86</f>
        <v>0</v>
      </c>
      <c r="L54" s="69">
        <f>'721+420 MNB RHS '!I86</f>
        <v>0</v>
      </c>
      <c r="M54" s="69">
        <f>'718+084 MNB LHS '!I86</f>
        <v>0</v>
      </c>
      <c r="N54" s="69">
        <f>'718+084 MNB RHS'!I86</f>
        <v>0</v>
      </c>
      <c r="O54" s="69">
        <f>'694+088 MNB LHS '!I84</f>
        <v>0</v>
      </c>
      <c r="P54" s="69">
        <f>'694+088 MNB RHS'!I85</f>
        <v>0</v>
      </c>
      <c r="Q54" s="69">
        <f>'683+550 MNB LHS'!I86</f>
        <v>0</v>
      </c>
      <c r="R54" s="69">
        <f>'683+550 MNB RHS'!I86</f>
        <v>0</v>
      </c>
      <c r="S54" s="69">
        <f>'716+185 ROB LHS'!I86</f>
        <v>0</v>
      </c>
      <c r="T54" s="69">
        <f>'716+185 ROB RHS'!I86</f>
        <v>0</v>
      </c>
      <c r="U54" s="69">
        <f>'691+000 VUP BHS'!I86</f>
        <v>0</v>
      </c>
      <c r="V54" s="69">
        <f>'714+725 VUP BHS'!I86</f>
        <v>0</v>
      </c>
      <c r="W54" s="69">
        <f>'720+520 PUP BHS'!I86</f>
        <v>0</v>
      </c>
      <c r="X54" s="69">
        <f>'701+730 PUP BHS'!I86</f>
        <v>0</v>
      </c>
      <c r="Y54" s="69">
        <f>'696+426 PUP BHS'!I86</f>
        <v>0</v>
      </c>
      <c r="Z54" s="69">
        <f>'692+616 PUP BHS'!I86</f>
        <v>0</v>
      </c>
      <c r="AA54" s="69">
        <f>'689+032 PUP BHS'!I86</f>
        <v>0</v>
      </c>
      <c r="AB54" s="69">
        <f>'686+057 PUP BHS'!I86</f>
        <v>0</v>
      </c>
      <c r="AC54" s="69">
        <f>'681+185 PUP BHS'!I86</f>
        <v>0</v>
      </c>
      <c r="AD54" s="69">
        <f>'669+900 PUP BHS'!I86</f>
        <v>0</v>
      </c>
      <c r="AE54" s="69">
        <f>'666+120 PUP BHS'!I86</f>
        <v>0</v>
      </c>
      <c r="AF54" s="69">
        <f>'657+800 PUP BHS'!I86</f>
        <v>0</v>
      </c>
      <c r="AG54" s="69">
        <f>'662+545 FO UDL'!I86</f>
        <v>0</v>
      </c>
      <c r="AH54" s="69">
        <f>'660+200 FO LHS'!I85</f>
        <v>0</v>
      </c>
      <c r="AI54" s="69">
        <f>'660+200 FO RHS'!I85</f>
        <v>0</v>
      </c>
      <c r="AJ54" s="96">
        <f t="shared" si="1"/>
        <v>0</v>
      </c>
    </row>
    <row r="55" spans="2:36" ht="28" hidden="1" thickBot="1">
      <c r="B55" s="80">
        <v>53</v>
      </c>
      <c r="C55" s="81" t="s">
        <v>84</v>
      </c>
      <c r="D55" s="82">
        <f t="shared" si="3"/>
        <v>0</v>
      </c>
      <c r="E55" s="1">
        <f>'710+773 LHS MJB '!I89</f>
        <v>0</v>
      </c>
      <c r="F55" s="82">
        <f>'710+773 RHS MJB'!I89</f>
        <v>0</v>
      </c>
      <c r="G55" s="82">
        <f>'723+550 LHS MNB'!I87</f>
        <v>0</v>
      </c>
      <c r="H55" s="69">
        <f>'723+550 RHS MNB'!I87</f>
        <v>0</v>
      </c>
      <c r="I55" s="69">
        <f>'721+815 LHS MNB'!I87</f>
        <v>0</v>
      </c>
      <c r="J55" s="69">
        <f>'721+420 MNB LHS'!I87</f>
        <v>0</v>
      </c>
      <c r="K55" s="69">
        <f>'721+815 RHS MNB'!I87</f>
        <v>0</v>
      </c>
      <c r="L55" s="69">
        <f>'721+420 MNB RHS '!I87</f>
        <v>0</v>
      </c>
      <c r="M55" s="69">
        <f>'718+084 MNB LHS '!I87</f>
        <v>0</v>
      </c>
      <c r="N55" s="69">
        <f>'718+084 MNB RHS'!I87</f>
        <v>0</v>
      </c>
      <c r="O55" s="83">
        <f>'694+088 MNB LHS '!I85</f>
        <v>0</v>
      </c>
      <c r="P55" s="69">
        <f>'694+088 MNB RHS'!I86</f>
        <v>0</v>
      </c>
      <c r="Q55" s="83">
        <f>'683+550 MNB LHS'!I87</f>
        <v>0</v>
      </c>
      <c r="R55" s="69">
        <f>'683+550 MNB RHS'!I87</f>
        <v>0</v>
      </c>
      <c r="S55" s="69">
        <v>0</v>
      </c>
      <c r="T55" s="69">
        <v>0</v>
      </c>
      <c r="U55" s="69">
        <f>'691+000 VUP BHS'!I87</f>
        <v>0</v>
      </c>
      <c r="V55" s="69">
        <f>'714+725 VUP BHS'!I87</f>
        <v>0</v>
      </c>
      <c r="W55" s="69">
        <f>'720+520 PUP BHS'!I87</f>
        <v>0</v>
      </c>
      <c r="X55" s="69">
        <f>'701+730 PUP BHS'!I87</f>
        <v>0</v>
      </c>
      <c r="Y55" s="83">
        <f>'696+426 PUP BHS'!I87</f>
        <v>0</v>
      </c>
      <c r="Z55" s="83">
        <f>'692+616 PUP BHS'!I87</f>
        <v>0</v>
      </c>
      <c r="AA55" s="83">
        <f>'689+032 PUP BHS'!I87</f>
        <v>0</v>
      </c>
      <c r="AB55" s="83">
        <f>'686+057 PUP BHS'!I87</f>
        <v>0</v>
      </c>
      <c r="AC55" s="83">
        <f>'681+185 PUP BHS'!I87</f>
        <v>0</v>
      </c>
      <c r="AD55" s="83">
        <f>'669+900 PUP BHS'!I87</f>
        <v>0</v>
      </c>
      <c r="AE55" s="83">
        <f>'666+120 PUP BHS'!I87</f>
        <v>0</v>
      </c>
      <c r="AF55" s="83">
        <f>'657+800 PUP BHS'!I87</f>
        <v>0</v>
      </c>
      <c r="AG55" s="83">
        <f>'662+545 FO UDL'!I87</f>
        <v>0</v>
      </c>
      <c r="AH55" s="83">
        <f>'660+200 FO LHS'!I86</f>
        <v>0</v>
      </c>
      <c r="AI55" s="69">
        <f>'660+200 FO RHS'!I86</f>
        <v>0</v>
      </c>
      <c r="AJ55" s="96">
        <f t="shared" si="1"/>
        <v>0</v>
      </c>
    </row>
    <row r="56" spans="2:36" ht="27.5">
      <c r="B56" s="76"/>
      <c r="C56" s="77"/>
      <c r="D56" s="78">
        <f t="shared" si="3"/>
        <v>0</v>
      </c>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row>
  </sheetData>
  <autoFilter ref="B2:AJ56" xr:uid="{C073F637-BC5B-4DB1-8DAE-509C533966AF}">
    <filterColumn colId="34">
      <filters blank="1">
        <filter val="100.00"/>
        <filter val="117.00"/>
        <filter val="18.00"/>
        <filter val="211.20"/>
        <filter val="255.20"/>
        <filter val="3.30"/>
        <filter val="52.00"/>
      </filters>
    </filterColumn>
  </autoFilter>
  <mergeCells count="15">
    <mergeCell ref="AC1:AD1"/>
    <mergeCell ref="AE1:AF1"/>
    <mergeCell ref="AG1:AH1"/>
    <mergeCell ref="AA1:AB1"/>
    <mergeCell ref="E1:F1"/>
    <mergeCell ref="G1:H1"/>
    <mergeCell ref="I1:J1"/>
    <mergeCell ref="K1:L1"/>
    <mergeCell ref="M1:N1"/>
    <mergeCell ref="O1:P1"/>
    <mergeCell ref="Q1:R1"/>
    <mergeCell ref="S1:T1"/>
    <mergeCell ref="U1:V1"/>
    <mergeCell ref="W1:X1"/>
    <mergeCell ref="Y1:Z1"/>
  </mergeCells>
  <printOptions horizontalCentered="1"/>
  <pageMargins left="0.47244094488188981" right="0.47244094488188981" top="0.47244094488188981" bottom="0.47244094488188981" header="0.11811023622047245" footer="0.11811023622047245"/>
  <pageSetup paperSize="9" scale="42" fitToWidth="2" orientation="landscape" r:id="rId1"/>
  <headerFooter>
    <oddHeader>&amp;A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7F0-1467-4F76-8754-0CFE422E77AC}">
  <sheetPr>
    <tabColor rgb="FFFFFF00"/>
  </sheetPr>
  <dimension ref="A2:AD112"/>
  <sheetViews>
    <sheetView zoomScale="78"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238</v>
      </c>
    </row>
    <row r="4" spans="2:11" ht="21" customHeight="1">
      <c r="B4" s="30" t="s">
        <v>87</v>
      </c>
      <c r="C4" s="38" t="s">
        <v>237</v>
      </c>
    </row>
    <row r="5" spans="2:11" ht="21" customHeight="1">
      <c r="B5" s="30" t="s">
        <v>88</v>
      </c>
      <c r="C5" s="31" t="s">
        <v>273</v>
      </c>
    </row>
    <row r="6" spans="2:11" ht="21" customHeight="1">
      <c r="B6" s="30" t="s">
        <v>89</v>
      </c>
      <c r="C6" s="31"/>
    </row>
    <row r="7" spans="2:11" ht="21" customHeight="1">
      <c r="B7" s="30" t="s">
        <v>90</v>
      </c>
      <c r="C7" s="31">
        <v>2</v>
      </c>
    </row>
    <row r="8" spans="2:11" ht="21" customHeight="1">
      <c r="B8" s="30" t="s">
        <v>91</v>
      </c>
      <c r="C8" s="31" t="s">
        <v>212</v>
      </c>
    </row>
    <row r="9" spans="2:11" ht="41.4" customHeight="1">
      <c r="B9" s="32" t="s">
        <v>92</v>
      </c>
      <c r="C9" s="31">
        <f>C7+1</f>
        <v>3</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38"/>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C27:D27"/>
    <mergeCell ref="E9:K9"/>
    <mergeCell ref="B13:B14"/>
    <mergeCell ref="C13:C14"/>
    <mergeCell ref="D13:D14"/>
    <mergeCell ref="E13:E14"/>
    <mergeCell ref="G13:I13"/>
    <mergeCell ref="J13:J14"/>
    <mergeCell ref="K13:K14"/>
    <mergeCell ref="C37:E37"/>
    <mergeCell ref="F37:G37"/>
    <mergeCell ref="C38:E38"/>
    <mergeCell ref="F38:G38"/>
    <mergeCell ref="B32:J32"/>
    <mergeCell ref="C34:E34"/>
    <mergeCell ref="F34:G34"/>
    <mergeCell ref="C35:E35"/>
    <mergeCell ref="F35:G35"/>
    <mergeCell ref="C36:E36"/>
    <mergeCell ref="F36:G36"/>
    <mergeCell ref="C42:E42"/>
    <mergeCell ref="F42:G42"/>
    <mergeCell ref="C43:E43"/>
    <mergeCell ref="F43:G43"/>
    <mergeCell ref="C44:E44"/>
    <mergeCell ref="F44:G44"/>
    <mergeCell ref="C39:E39"/>
    <mergeCell ref="F39:G39"/>
    <mergeCell ref="C40:E40"/>
    <mergeCell ref="F40:G40"/>
    <mergeCell ref="C41:E41"/>
    <mergeCell ref="F41:G41"/>
    <mergeCell ref="C48:E48"/>
    <mergeCell ref="F48:G48"/>
    <mergeCell ref="C49:E49"/>
    <mergeCell ref="F49:G49"/>
    <mergeCell ref="C50:E50"/>
    <mergeCell ref="F50:G50"/>
    <mergeCell ref="C45:E45"/>
    <mergeCell ref="F45:G45"/>
    <mergeCell ref="C46:E46"/>
    <mergeCell ref="F46:G46"/>
    <mergeCell ref="C47:E47"/>
    <mergeCell ref="F47:G47"/>
    <mergeCell ref="C54:E54"/>
    <mergeCell ref="F54:G54"/>
    <mergeCell ref="C55:E55"/>
    <mergeCell ref="F55:G55"/>
    <mergeCell ref="C56:E56"/>
    <mergeCell ref="F56:G56"/>
    <mergeCell ref="C51:E51"/>
    <mergeCell ref="F51:G51"/>
    <mergeCell ref="C52:E52"/>
    <mergeCell ref="F52:G52"/>
    <mergeCell ref="C53:E53"/>
    <mergeCell ref="F53:G53"/>
    <mergeCell ref="C60:E60"/>
    <mergeCell ref="F60:G60"/>
    <mergeCell ref="C61:E61"/>
    <mergeCell ref="F61:G61"/>
    <mergeCell ref="C62:E62"/>
    <mergeCell ref="F62:G62"/>
    <mergeCell ref="C57:E57"/>
    <mergeCell ref="F57:G57"/>
    <mergeCell ref="C58:E58"/>
    <mergeCell ref="F58:G58"/>
    <mergeCell ref="C59:E59"/>
    <mergeCell ref="F59:G59"/>
    <mergeCell ref="C66:E66"/>
    <mergeCell ref="F66:G66"/>
    <mergeCell ref="C67:E67"/>
    <mergeCell ref="F67:G67"/>
    <mergeCell ref="C68:E68"/>
    <mergeCell ref="F68:G68"/>
    <mergeCell ref="C63:E63"/>
    <mergeCell ref="F63:G63"/>
    <mergeCell ref="C64:E64"/>
    <mergeCell ref="F64:G64"/>
    <mergeCell ref="C65:E65"/>
    <mergeCell ref="F65:G65"/>
    <mergeCell ref="C72:E72"/>
    <mergeCell ref="F72:G72"/>
    <mergeCell ref="C73:E73"/>
    <mergeCell ref="F73:G73"/>
    <mergeCell ref="C74:E74"/>
    <mergeCell ref="F74:G74"/>
    <mergeCell ref="C69:E69"/>
    <mergeCell ref="F69:G69"/>
    <mergeCell ref="C70:E70"/>
    <mergeCell ref="F70:G70"/>
    <mergeCell ref="C71:E71"/>
    <mergeCell ref="F71:G71"/>
    <mergeCell ref="C78:E78"/>
    <mergeCell ref="F78:G78"/>
    <mergeCell ref="C79:E79"/>
    <mergeCell ref="F79:G79"/>
    <mergeCell ref="C80:E80"/>
    <mergeCell ref="F80:G80"/>
    <mergeCell ref="C75:E75"/>
    <mergeCell ref="F75:G75"/>
    <mergeCell ref="C76:E76"/>
    <mergeCell ref="F76:G76"/>
    <mergeCell ref="C77:E77"/>
    <mergeCell ref="F77:G77"/>
    <mergeCell ref="B93:D93"/>
    <mergeCell ref="C84:E84"/>
    <mergeCell ref="F84:G84"/>
    <mergeCell ref="B85:D85"/>
    <mergeCell ref="B88:E88"/>
    <mergeCell ref="B89:D89"/>
    <mergeCell ref="B90:D90"/>
    <mergeCell ref="C81:E81"/>
    <mergeCell ref="F81:G81"/>
    <mergeCell ref="C82:E82"/>
    <mergeCell ref="F82:G82"/>
    <mergeCell ref="C83:E83"/>
    <mergeCell ref="F83:G83"/>
    <mergeCell ref="B94:D94"/>
    <mergeCell ref="B95:D95"/>
    <mergeCell ref="B103:E103"/>
    <mergeCell ref="B105:D105"/>
    <mergeCell ref="G105:I105"/>
    <mergeCell ref="B106:D106"/>
    <mergeCell ref="G109:I109"/>
    <mergeCell ref="B109:D109"/>
    <mergeCell ref="B104:D104"/>
    <mergeCell ref="B108:D108"/>
    <mergeCell ref="B96:D96"/>
    <mergeCell ref="B97:D97"/>
    <mergeCell ref="B98:D98"/>
    <mergeCell ref="B99:D99"/>
    <mergeCell ref="B100:D100"/>
    <mergeCell ref="B101:D10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B87B4-8DED-40E3-90D2-85F660C00550}">
  <sheetPr>
    <tabColor rgb="FFFFFF00"/>
  </sheetPr>
  <dimension ref="A2:AD112"/>
  <sheetViews>
    <sheetView zoomScale="66"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274</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240</v>
      </c>
      <c r="C16" s="38" t="s">
        <v>192</v>
      </c>
      <c r="D16" s="38" t="s">
        <v>241</v>
      </c>
      <c r="E16" s="38" t="s">
        <v>242</v>
      </c>
      <c r="F16" s="38"/>
      <c r="G16" s="38"/>
      <c r="H16" s="38"/>
      <c r="I16" s="39"/>
      <c r="J16" s="38"/>
      <c r="K16" s="38" t="s">
        <v>243</v>
      </c>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C27:D27"/>
    <mergeCell ref="E9:K9"/>
    <mergeCell ref="B13:B14"/>
    <mergeCell ref="C13:C14"/>
    <mergeCell ref="D13:D14"/>
    <mergeCell ref="E13:E14"/>
    <mergeCell ref="G13:I13"/>
    <mergeCell ref="J13:J14"/>
    <mergeCell ref="K13:K14"/>
    <mergeCell ref="C37:E37"/>
    <mergeCell ref="F37:G37"/>
    <mergeCell ref="C38:E38"/>
    <mergeCell ref="F38:G38"/>
    <mergeCell ref="B32:J32"/>
    <mergeCell ref="C34:E34"/>
    <mergeCell ref="F34:G34"/>
    <mergeCell ref="C35:E35"/>
    <mergeCell ref="F35:G35"/>
    <mergeCell ref="C36:E36"/>
    <mergeCell ref="F36:G36"/>
    <mergeCell ref="C42:E42"/>
    <mergeCell ref="F42:G42"/>
    <mergeCell ref="C43:E43"/>
    <mergeCell ref="F43:G43"/>
    <mergeCell ref="C44:E44"/>
    <mergeCell ref="F44:G44"/>
    <mergeCell ref="C39:E39"/>
    <mergeCell ref="F39:G39"/>
    <mergeCell ref="C40:E40"/>
    <mergeCell ref="F40:G40"/>
    <mergeCell ref="C41:E41"/>
    <mergeCell ref="F41:G41"/>
    <mergeCell ref="C48:E48"/>
    <mergeCell ref="F48:G48"/>
    <mergeCell ref="C49:E49"/>
    <mergeCell ref="F49:G49"/>
    <mergeCell ref="C50:E50"/>
    <mergeCell ref="F50:G50"/>
    <mergeCell ref="C45:E45"/>
    <mergeCell ref="F45:G45"/>
    <mergeCell ref="C46:E46"/>
    <mergeCell ref="F46:G46"/>
    <mergeCell ref="C47:E47"/>
    <mergeCell ref="F47:G47"/>
    <mergeCell ref="C54:E54"/>
    <mergeCell ref="F54:G54"/>
    <mergeCell ref="C55:E55"/>
    <mergeCell ref="F55:G55"/>
    <mergeCell ref="C56:E56"/>
    <mergeCell ref="F56:G56"/>
    <mergeCell ref="C51:E51"/>
    <mergeCell ref="F51:G51"/>
    <mergeCell ref="C52:E52"/>
    <mergeCell ref="F52:G52"/>
    <mergeCell ref="C53:E53"/>
    <mergeCell ref="F53:G53"/>
    <mergeCell ref="C60:E60"/>
    <mergeCell ref="F60:G60"/>
    <mergeCell ref="C61:E61"/>
    <mergeCell ref="F61:G61"/>
    <mergeCell ref="C62:E62"/>
    <mergeCell ref="F62:G62"/>
    <mergeCell ref="C57:E57"/>
    <mergeCell ref="F57:G57"/>
    <mergeCell ref="C58:E58"/>
    <mergeCell ref="F58:G58"/>
    <mergeCell ref="C59:E59"/>
    <mergeCell ref="F59:G59"/>
    <mergeCell ref="C66:E66"/>
    <mergeCell ref="F66:G66"/>
    <mergeCell ref="C67:E67"/>
    <mergeCell ref="F67:G67"/>
    <mergeCell ref="C68:E68"/>
    <mergeCell ref="F68:G68"/>
    <mergeCell ref="C63:E63"/>
    <mergeCell ref="F63:G63"/>
    <mergeCell ref="C64:E64"/>
    <mergeCell ref="F64:G64"/>
    <mergeCell ref="C65:E65"/>
    <mergeCell ref="F65:G65"/>
    <mergeCell ref="C72:E72"/>
    <mergeCell ref="F72:G72"/>
    <mergeCell ref="C73:E73"/>
    <mergeCell ref="F73:G73"/>
    <mergeCell ref="C74:E74"/>
    <mergeCell ref="F74:G74"/>
    <mergeCell ref="C69:E69"/>
    <mergeCell ref="F69:G69"/>
    <mergeCell ref="C70:E70"/>
    <mergeCell ref="F70:G70"/>
    <mergeCell ref="C71:E71"/>
    <mergeCell ref="F71:G71"/>
    <mergeCell ref="C78:E78"/>
    <mergeCell ref="F78:G78"/>
    <mergeCell ref="C79:E79"/>
    <mergeCell ref="F79:G79"/>
    <mergeCell ref="C80:E80"/>
    <mergeCell ref="F80:G80"/>
    <mergeCell ref="C75:E75"/>
    <mergeCell ref="F75:G75"/>
    <mergeCell ref="C76:E76"/>
    <mergeCell ref="F76:G76"/>
    <mergeCell ref="C77:E77"/>
    <mergeCell ref="F77:G77"/>
    <mergeCell ref="B93:D93"/>
    <mergeCell ref="C84:E84"/>
    <mergeCell ref="F84:G84"/>
    <mergeCell ref="B85:D85"/>
    <mergeCell ref="B88:E88"/>
    <mergeCell ref="B89:D89"/>
    <mergeCell ref="B90:D90"/>
    <mergeCell ref="C81:E81"/>
    <mergeCell ref="F81:G81"/>
    <mergeCell ref="C82:E82"/>
    <mergeCell ref="F82:G82"/>
    <mergeCell ref="C83:E83"/>
    <mergeCell ref="F83:G83"/>
    <mergeCell ref="B94:D94"/>
    <mergeCell ref="B95:D95"/>
    <mergeCell ref="B103:E103"/>
    <mergeCell ref="B105:D105"/>
    <mergeCell ref="G105:I105"/>
    <mergeCell ref="B106:D106"/>
    <mergeCell ref="G109:I109"/>
    <mergeCell ref="B109:D109"/>
    <mergeCell ref="B104:D104"/>
    <mergeCell ref="B108:D108"/>
    <mergeCell ref="B96:D96"/>
    <mergeCell ref="B97:D97"/>
    <mergeCell ref="B98:D98"/>
    <mergeCell ref="B99:D99"/>
    <mergeCell ref="B100:D100"/>
    <mergeCell ref="B101:D10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8160-5976-430B-84A6-230047166939}">
  <sheetPr>
    <tabColor rgb="FFFFFF00"/>
  </sheetPr>
  <dimension ref="A2:AD112"/>
  <sheetViews>
    <sheetView zoomScale="66"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275</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E9:K9"/>
    <mergeCell ref="B13:B14"/>
    <mergeCell ref="C13:C14"/>
    <mergeCell ref="D13:D14"/>
    <mergeCell ref="E13:E14"/>
    <mergeCell ref="G13:I13"/>
    <mergeCell ref="J13:J14"/>
    <mergeCell ref="K13:K14"/>
    <mergeCell ref="C37:E37"/>
    <mergeCell ref="F37:G37"/>
    <mergeCell ref="C38:E38"/>
    <mergeCell ref="F38:G38"/>
    <mergeCell ref="C39:E39"/>
    <mergeCell ref="F39:G39"/>
    <mergeCell ref="C27:D27"/>
    <mergeCell ref="C35:E35"/>
    <mergeCell ref="F35:G35"/>
    <mergeCell ref="C36:E36"/>
    <mergeCell ref="F36:G36"/>
    <mergeCell ref="B32:J32"/>
    <mergeCell ref="C34:E34"/>
    <mergeCell ref="F34:G34"/>
    <mergeCell ref="C43:E43"/>
    <mergeCell ref="F43:G43"/>
    <mergeCell ref="C44:E44"/>
    <mergeCell ref="F44:G44"/>
    <mergeCell ref="C45:E45"/>
    <mergeCell ref="F45:G45"/>
    <mergeCell ref="C40:E40"/>
    <mergeCell ref="F40:G40"/>
    <mergeCell ref="C41:E41"/>
    <mergeCell ref="F41:G41"/>
    <mergeCell ref="C42:E42"/>
    <mergeCell ref="F42:G42"/>
    <mergeCell ref="C49:E49"/>
    <mergeCell ref="F49:G49"/>
    <mergeCell ref="C50:E50"/>
    <mergeCell ref="F50:G50"/>
    <mergeCell ref="C51:E51"/>
    <mergeCell ref="F51:G51"/>
    <mergeCell ref="C46:E46"/>
    <mergeCell ref="F46:G46"/>
    <mergeCell ref="C47:E47"/>
    <mergeCell ref="F47:G47"/>
    <mergeCell ref="C48:E48"/>
    <mergeCell ref="F48:G48"/>
    <mergeCell ref="C55:E55"/>
    <mergeCell ref="F55:G55"/>
    <mergeCell ref="C56:E56"/>
    <mergeCell ref="F56:G56"/>
    <mergeCell ref="C57:E57"/>
    <mergeCell ref="F57:G57"/>
    <mergeCell ref="C52:E52"/>
    <mergeCell ref="F52:G52"/>
    <mergeCell ref="C53:E53"/>
    <mergeCell ref="F53:G53"/>
    <mergeCell ref="C54:E54"/>
    <mergeCell ref="F54:G54"/>
    <mergeCell ref="C61:E61"/>
    <mergeCell ref="F61:G61"/>
    <mergeCell ref="C62:E62"/>
    <mergeCell ref="F62:G62"/>
    <mergeCell ref="C63:E63"/>
    <mergeCell ref="F63:G63"/>
    <mergeCell ref="C58:E58"/>
    <mergeCell ref="F58:G58"/>
    <mergeCell ref="C59:E59"/>
    <mergeCell ref="F59:G59"/>
    <mergeCell ref="C60:E60"/>
    <mergeCell ref="F60:G60"/>
    <mergeCell ref="C67:E67"/>
    <mergeCell ref="F67:G67"/>
    <mergeCell ref="C68:E68"/>
    <mergeCell ref="F68:G68"/>
    <mergeCell ref="C69:E69"/>
    <mergeCell ref="F69:G69"/>
    <mergeCell ref="C64:E64"/>
    <mergeCell ref="F64:G64"/>
    <mergeCell ref="C65:E65"/>
    <mergeCell ref="F65:G65"/>
    <mergeCell ref="C66:E66"/>
    <mergeCell ref="F66:G66"/>
    <mergeCell ref="C73:E73"/>
    <mergeCell ref="F73:G73"/>
    <mergeCell ref="C74:E74"/>
    <mergeCell ref="F74:G74"/>
    <mergeCell ref="C75:E75"/>
    <mergeCell ref="F75:G75"/>
    <mergeCell ref="C70:E70"/>
    <mergeCell ref="F70:G70"/>
    <mergeCell ref="C71:E71"/>
    <mergeCell ref="F71:G71"/>
    <mergeCell ref="C72:E72"/>
    <mergeCell ref="F72:G72"/>
    <mergeCell ref="C79:E79"/>
    <mergeCell ref="F79:G79"/>
    <mergeCell ref="C80:E80"/>
    <mergeCell ref="F80:G80"/>
    <mergeCell ref="C81:E81"/>
    <mergeCell ref="F81:G81"/>
    <mergeCell ref="C76:E76"/>
    <mergeCell ref="F76:G76"/>
    <mergeCell ref="C77:E77"/>
    <mergeCell ref="F77:G77"/>
    <mergeCell ref="C78:E78"/>
    <mergeCell ref="F78:G78"/>
    <mergeCell ref="B90:D90"/>
    <mergeCell ref="C82:E82"/>
    <mergeCell ref="F82:G82"/>
    <mergeCell ref="C83:E83"/>
    <mergeCell ref="F83:G83"/>
    <mergeCell ref="C84:E84"/>
    <mergeCell ref="F84:G84"/>
    <mergeCell ref="B85:D85"/>
    <mergeCell ref="B88:E88"/>
    <mergeCell ref="B89:D89"/>
    <mergeCell ref="B93:D93"/>
    <mergeCell ref="B103:E103"/>
    <mergeCell ref="B104:D104"/>
    <mergeCell ref="G105:I105"/>
    <mergeCell ref="B108:D108"/>
    <mergeCell ref="G109:I109"/>
    <mergeCell ref="B109:D109"/>
    <mergeCell ref="B100:D100"/>
    <mergeCell ref="B101:D101"/>
    <mergeCell ref="B105:D105"/>
    <mergeCell ref="B106:D106"/>
    <mergeCell ref="B94:D94"/>
    <mergeCell ref="B95:D95"/>
    <mergeCell ref="B96:D96"/>
    <mergeCell ref="B97:D97"/>
    <mergeCell ref="B98:D98"/>
    <mergeCell ref="B99:D9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D127F-4235-46FB-A7C0-31161239EE82}">
  <sheetPr>
    <tabColor rgb="FFFFFF00"/>
  </sheetPr>
  <dimension ref="A2:AD112"/>
  <sheetViews>
    <sheetView zoomScale="65"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276</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37DE-A1B2-4B18-99E5-867E75FC1D8A}">
  <sheetPr>
    <tabColor rgb="FFFFFF00"/>
  </sheetPr>
  <dimension ref="A2:AD112"/>
  <sheetViews>
    <sheetView zoomScale="70" zoomScaleNormal="70"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277</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542B-1095-44E6-94B3-3E350495B4F1}">
  <sheetPr>
    <tabColor rgb="FFFFFF00"/>
  </sheetPr>
  <dimension ref="A2:AD112"/>
  <sheetViews>
    <sheetView zoomScale="61"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278</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8A83-9152-45A7-99CD-4F5ACFAFA989}">
  <sheetPr>
    <tabColor rgb="FFFFFF00"/>
  </sheetPr>
  <dimension ref="A2:AD112"/>
  <sheetViews>
    <sheetView zoomScale="84"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279</v>
      </c>
    </row>
    <row r="5" spans="2:11" ht="21" customHeight="1">
      <c r="B5" s="30" t="s">
        <v>88</v>
      </c>
      <c r="C5" s="31" t="s">
        <v>280</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2767-AEC8-421D-A685-E4E40835A0D3}">
  <sheetPr>
    <tabColor rgb="FFFFFF00"/>
  </sheetPr>
  <dimension ref="A2:AD112"/>
  <sheetViews>
    <sheetView zoomScale="56"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281</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A319B-CF13-46C0-A4A3-74A498B9C035}">
  <sheetPr>
    <tabColor rgb="FFFFFF00"/>
  </sheetPr>
  <dimension ref="A2:AD112"/>
  <sheetViews>
    <sheetView zoomScale="47"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282</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32DF4-DAD3-4C6B-A612-40D0EAC07AA9}">
  <sheetPr>
    <tabColor rgb="FFFFFF00"/>
  </sheetPr>
  <dimension ref="A2:AD112"/>
  <sheetViews>
    <sheetView zoomScale="68"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283</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240</v>
      </c>
      <c r="C16" s="38" t="s">
        <v>192</v>
      </c>
      <c r="D16" s="38" t="s">
        <v>244</v>
      </c>
      <c r="E16" s="38" t="s">
        <v>245</v>
      </c>
      <c r="F16" s="38"/>
      <c r="G16" s="38"/>
      <c r="H16" s="38"/>
      <c r="I16" s="39"/>
      <c r="J16" s="38"/>
      <c r="K16" s="84" t="s">
        <v>246</v>
      </c>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B841-FD31-430D-BBD3-7550FB11B180}">
  <sheetPr>
    <tabColor rgb="FFFFFF00"/>
    <pageSetUpPr fitToPage="1"/>
  </sheetPr>
  <dimension ref="B2:K108"/>
  <sheetViews>
    <sheetView view="pageBreakPreview" zoomScale="60" zoomScaleNormal="55"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J3" s="29">
        <f>5*18</f>
        <v>90</v>
      </c>
    </row>
    <row r="4" spans="2:11" ht="21" customHeight="1">
      <c r="B4" s="30" t="s">
        <v>87</v>
      </c>
      <c r="C4" s="38" t="s">
        <v>260</v>
      </c>
      <c r="E4" s="29" t="s">
        <v>189</v>
      </c>
      <c r="J4" s="29">
        <f>+J3/5</f>
        <v>18</v>
      </c>
    </row>
    <row r="5" spans="2:11" ht="21" customHeight="1">
      <c r="B5" s="30" t="s">
        <v>88</v>
      </c>
      <c r="C5" s="31" t="s">
        <v>188</v>
      </c>
    </row>
    <row r="6" spans="2:11" ht="21" customHeight="1">
      <c r="B6" s="30" t="s">
        <v>89</v>
      </c>
      <c r="C6" s="31"/>
    </row>
    <row r="7" spans="2:11" ht="21" customHeight="1">
      <c r="B7" s="30" t="s">
        <v>90</v>
      </c>
      <c r="C7" s="31">
        <v>5</v>
      </c>
    </row>
    <row r="8" spans="2:11" ht="21" customHeight="1">
      <c r="B8" s="30" t="s">
        <v>91</v>
      </c>
      <c r="C8" s="31" t="s">
        <v>190</v>
      </c>
    </row>
    <row r="9" spans="2:11" ht="41.4" customHeight="1">
      <c r="B9" s="32" t="s">
        <v>92</v>
      </c>
      <c r="C9" s="31">
        <f>C7+1</f>
        <v>6</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25.5" customHeight="1">
      <c r="B13" s="136" t="s">
        <v>95</v>
      </c>
      <c r="C13" s="136" t="s">
        <v>96</v>
      </c>
      <c r="D13" s="136" t="s">
        <v>97</v>
      </c>
      <c r="E13" s="136" t="s">
        <v>98</v>
      </c>
      <c r="F13" s="36"/>
      <c r="G13" s="136" t="s">
        <v>99</v>
      </c>
      <c r="H13" s="136"/>
      <c r="I13" s="136"/>
      <c r="J13" s="136" t="s">
        <v>100</v>
      </c>
      <c r="K13" s="136" t="s">
        <v>101</v>
      </c>
    </row>
    <row r="14" spans="2:11" ht="27"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ht="56.15" customHeight="1">
      <c r="B16" s="37" t="s">
        <v>177</v>
      </c>
      <c r="C16" s="38" t="s">
        <v>192</v>
      </c>
      <c r="D16" s="37" t="s">
        <v>193</v>
      </c>
      <c r="E16" s="38"/>
      <c r="F16" s="38"/>
      <c r="G16" s="38"/>
      <c r="H16" s="38"/>
      <c r="I16" s="38"/>
      <c r="J16" s="38"/>
      <c r="K16" s="37" t="s">
        <v>292</v>
      </c>
    </row>
    <row r="17" spans="2:11" ht="56.15" customHeight="1">
      <c r="B17" s="37" t="s">
        <v>178</v>
      </c>
      <c r="C17" s="38" t="s">
        <v>179</v>
      </c>
      <c r="D17" s="38" t="s">
        <v>180</v>
      </c>
      <c r="E17" s="38"/>
      <c r="F17" s="38"/>
      <c r="G17" s="38"/>
      <c r="H17" s="38"/>
      <c r="I17" s="39"/>
      <c r="J17" s="38"/>
      <c r="K17" s="38"/>
    </row>
    <row r="18" spans="2:11" ht="34.75" customHeight="1">
      <c r="B18" s="37" t="s">
        <v>30</v>
      </c>
      <c r="C18" s="38" t="s">
        <v>195</v>
      </c>
      <c r="D18" s="38" t="s">
        <v>193</v>
      </c>
      <c r="E18" s="40"/>
      <c r="F18" s="38"/>
      <c r="G18" s="38"/>
      <c r="H18" s="40"/>
      <c r="I18" s="40"/>
      <c r="J18" s="38"/>
      <c r="K18" s="38"/>
    </row>
    <row r="19" spans="2:11">
      <c r="B19" s="37"/>
      <c r="C19" s="38"/>
      <c r="D19" s="38"/>
      <c r="E19" s="40"/>
      <c r="F19" s="38"/>
      <c r="G19" s="38"/>
      <c r="H19" s="40"/>
      <c r="I19" s="40"/>
      <c r="J19" s="38"/>
      <c r="K19" s="38"/>
    </row>
    <row r="20" spans="2:11">
      <c r="B20" s="39"/>
      <c r="C20" s="38"/>
      <c r="D20" s="38"/>
      <c r="E20" s="40"/>
      <c r="F20" s="40"/>
      <c r="G20" s="40"/>
      <c r="H20" s="40"/>
      <c r="I20" s="40"/>
      <c r="J20" s="40"/>
      <c r="K20" s="39"/>
    </row>
    <row r="21" spans="2:11">
      <c r="B21" s="39"/>
      <c r="C21" s="38"/>
      <c r="D21" s="38"/>
      <c r="E21" s="40"/>
      <c r="F21" s="40"/>
      <c r="G21" s="40"/>
      <c r="H21" s="40"/>
      <c r="I21" s="40"/>
      <c r="J21" s="40"/>
      <c r="K21" s="39"/>
    </row>
    <row r="22" spans="2:11" ht="22.5" customHeight="1">
      <c r="B22" s="41" t="s">
        <v>107</v>
      </c>
      <c r="C22" s="31"/>
      <c r="D22" s="31"/>
      <c r="E22" s="42"/>
      <c r="F22" s="42"/>
      <c r="G22" s="43"/>
      <c r="H22" s="40"/>
      <c r="I22" s="36"/>
      <c r="J22" s="44"/>
      <c r="K22" s="39"/>
    </row>
    <row r="23" spans="2:11" ht="22.5" customHeight="1">
      <c r="B23" s="41"/>
      <c r="C23" s="134" t="s">
        <v>196</v>
      </c>
      <c r="D23" s="134"/>
      <c r="E23" s="42"/>
      <c r="F23" s="42"/>
      <c r="G23" s="43"/>
      <c r="H23" s="40"/>
      <c r="I23" s="31" t="s">
        <v>13</v>
      </c>
      <c r="J23" s="44">
        <f>+J16</f>
        <v>0</v>
      </c>
      <c r="K23" s="39"/>
    </row>
    <row r="24" spans="2:11" ht="22.5" customHeight="1">
      <c r="B24" s="41"/>
      <c r="C24" s="130" t="s">
        <v>197</v>
      </c>
      <c r="D24" s="130"/>
      <c r="E24" s="37"/>
      <c r="F24" s="37"/>
      <c r="G24" s="38"/>
      <c r="H24" s="38"/>
      <c r="I24" s="31" t="s">
        <v>13</v>
      </c>
      <c r="J24" s="44">
        <f>+J17</f>
        <v>0</v>
      </c>
      <c r="K24" s="39"/>
    </row>
    <row r="25" spans="2:11" ht="22.5" customHeight="1">
      <c r="B25" s="41"/>
      <c r="C25" s="130" t="s">
        <v>198</v>
      </c>
      <c r="D25" s="130"/>
      <c r="E25" s="37"/>
      <c r="F25" s="37"/>
      <c r="G25" s="38"/>
      <c r="H25" s="38"/>
      <c r="I25" s="31" t="s">
        <v>60</v>
      </c>
      <c r="J25" s="44">
        <f>+J18</f>
        <v>0</v>
      </c>
      <c r="K25" s="39"/>
    </row>
    <row r="26" spans="2:11" ht="22.5" customHeight="1">
      <c r="B26" s="41"/>
      <c r="C26" s="130"/>
      <c r="D26" s="130"/>
      <c r="E26" s="37"/>
      <c r="F26" s="37"/>
      <c r="G26" s="38"/>
      <c r="H26" s="38"/>
      <c r="I26" s="31" t="s">
        <v>60</v>
      </c>
      <c r="J26" s="44">
        <v>0</v>
      </c>
      <c r="K26" s="39"/>
    </row>
    <row r="27" spans="2:11" ht="22.5" customHeight="1">
      <c r="B27" s="41"/>
      <c r="C27" s="115"/>
      <c r="D27" s="115"/>
      <c r="E27" s="37"/>
      <c r="F27" s="37"/>
      <c r="G27" s="38"/>
      <c r="H27" s="38"/>
      <c r="I27" s="31" t="s">
        <v>60</v>
      </c>
      <c r="J27" s="44">
        <v>0</v>
      </c>
      <c r="K27" s="39"/>
    </row>
    <row r="28" spans="2:11" ht="22.5" customHeight="1">
      <c r="B28" s="41"/>
      <c r="C28" s="130"/>
      <c r="D28" s="130"/>
      <c r="E28" s="37"/>
      <c r="F28" s="37"/>
      <c r="G28" s="38"/>
      <c r="H28" s="38"/>
      <c r="I28" s="31" t="s">
        <v>16</v>
      </c>
      <c r="J28" s="44">
        <v>0</v>
      </c>
      <c r="K28" s="39"/>
    </row>
    <row r="29" spans="2:11" ht="22.5" customHeight="1">
      <c r="B29" s="39"/>
      <c r="C29" s="116"/>
      <c r="D29" s="116"/>
      <c r="E29" s="40"/>
      <c r="F29" s="40"/>
      <c r="G29" s="40"/>
      <c r="H29" s="40"/>
      <c r="I29" s="40"/>
      <c r="J29" s="44"/>
      <c r="K29" s="39"/>
    </row>
    <row r="30" spans="2:11" ht="21.65" customHeight="1">
      <c r="B30" s="39"/>
      <c r="C30" s="40"/>
      <c r="D30" s="40"/>
      <c r="E30" s="40"/>
      <c r="F30" s="40"/>
      <c r="G30" s="40"/>
      <c r="H30" s="40"/>
      <c r="I30" s="40"/>
      <c r="J30" s="44"/>
      <c r="K30" s="45"/>
    </row>
    <row r="31" spans="2:11" ht="21.65" customHeight="1">
      <c r="B31" s="37"/>
      <c r="C31" s="40"/>
      <c r="D31" s="40"/>
      <c r="E31" s="40"/>
      <c r="F31" s="40"/>
      <c r="G31" s="40"/>
      <c r="H31" s="40"/>
      <c r="I31" s="40"/>
      <c r="J31" s="44"/>
      <c r="K31" s="45"/>
    </row>
    <row r="32" spans="2:11">
      <c r="B32" s="37"/>
      <c r="C32" s="37"/>
      <c r="D32" s="37"/>
      <c r="E32" s="37"/>
      <c r="F32" s="37"/>
      <c r="G32" s="40"/>
      <c r="H32" s="40"/>
      <c r="I32" s="40"/>
      <c r="J32" s="45"/>
      <c r="K32" s="39"/>
    </row>
    <row r="33" spans="2:11">
      <c r="B33" s="39"/>
      <c r="C33" s="38"/>
      <c r="D33" s="38"/>
      <c r="E33" s="40"/>
      <c r="F33" s="40"/>
      <c r="G33" s="40"/>
      <c r="H33" s="40"/>
      <c r="I33" s="40"/>
      <c r="J33" s="40"/>
      <c r="K33" s="39"/>
    </row>
    <row r="34" spans="2:11" ht="23">
      <c r="B34" s="132" t="s">
        <v>108</v>
      </c>
      <c r="C34" s="132"/>
      <c r="D34" s="132"/>
      <c r="E34" s="132"/>
      <c r="F34" s="132"/>
      <c r="G34" s="132"/>
      <c r="H34" s="132"/>
      <c r="I34" s="132"/>
      <c r="J34" s="132"/>
      <c r="K34" s="39"/>
    </row>
    <row r="35" spans="2:11">
      <c r="B35" s="38"/>
      <c r="C35" s="38"/>
      <c r="D35" s="38"/>
      <c r="E35" s="40"/>
      <c r="F35" s="40"/>
      <c r="G35" s="40"/>
      <c r="H35" s="40"/>
      <c r="I35" s="40"/>
      <c r="J35" s="40"/>
      <c r="K35" s="39"/>
    </row>
    <row r="36" spans="2:11" s="47" customFormat="1" ht="29.15" customHeight="1">
      <c r="B36" s="42" t="s">
        <v>0</v>
      </c>
      <c r="C36" s="131" t="s">
        <v>1</v>
      </c>
      <c r="D36" s="131"/>
      <c r="E36" s="131"/>
      <c r="F36" s="131" t="s">
        <v>2</v>
      </c>
      <c r="G36" s="131"/>
      <c r="H36" s="31" t="s">
        <v>3</v>
      </c>
      <c r="I36" s="31" t="s">
        <v>4</v>
      </c>
      <c r="J36" s="31" t="s">
        <v>109</v>
      </c>
      <c r="K36" s="31" t="s">
        <v>110</v>
      </c>
    </row>
    <row r="37" spans="2:11" s="47" customFormat="1" ht="162" customHeight="1">
      <c r="B37" s="48">
        <v>1</v>
      </c>
      <c r="C37" s="123" t="s">
        <v>141</v>
      </c>
      <c r="D37" s="123"/>
      <c r="E37" s="123"/>
      <c r="F37" s="124" t="s">
        <v>7</v>
      </c>
      <c r="G37" s="124"/>
      <c r="H37" s="49" t="s">
        <v>111</v>
      </c>
      <c r="I37" s="50">
        <v>2</v>
      </c>
      <c r="J37" s="51"/>
      <c r="K37" s="48"/>
    </row>
    <row r="38" spans="2:11" s="47" customFormat="1" ht="209.5" customHeight="1">
      <c r="B38" s="48">
        <v>2</v>
      </c>
      <c r="C38" s="123" t="s">
        <v>142</v>
      </c>
      <c r="D38" s="123"/>
      <c r="E38" s="123"/>
      <c r="F38" s="124" t="s">
        <v>8</v>
      </c>
      <c r="G38" s="124"/>
      <c r="H38" s="48" t="s">
        <v>9</v>
      </c>
      <c r="I38" s="48"/>
      <c r="J38" s="51"/>
      <c r="K38" s="48"/>
    </row>
    <row r="39" spans="2:11" s="47" customFormat="1" ht="236.5" customHeight="1">
      <c r="B39" s="48">
        <v>3</v>
      </c>
      <c r="C39" s="123" t="s">
        <v>143</v>
      </c>
      <c r="D39" s="123"/>
      <c r="E39" s="123"/>
      <c r="F39" s="124" t="s">
        <v>10</v>
      </c>
      <c r="G39" s="124"/>
      <c r="H39" s="48" t="s">
        <v>11</v>
      </c>
      <c r="I39" s="48"/>
      <c r="J39" s="51"/>
      <c r="K39" s="48"/>
    </row>
    <row r="40" spans="2:11" s="47" customFormat="1" ht="195" customHeight="1">
      <c r="B40" s="48">
        <v>4</v>
      </c>
      <c r="C40" s="123" t="s">
        <v>144</v>
      </c>
      <c r="D40" s="123"/>
      <c r="E40" s="123"/>
      <c r="F40" s="124" t="s">
        <v>12</v>
      </c>
      <c r="G40" s="124"/>
      <c r="H40" s="48" t="s">
        <v>13</v>
      </c>
      <c r="I40" s="48"/>
      <c r="J40" s="51"/>
      <c r="K40" s="48"/>
    </row>
    <row r="41" spans="2:11" s="47" customFormat="1" ht="88.4" customHeight="1">
      <c r="B41" s="48">
        <v>5</v>
      </c>
      <c r="C41" s="123" t="s">
        <v>145</v>
      </c>
      <c r="D41" s="123"/>
      <c r="E41" s="123"/>
      <c r="F41" s="124" t="s">
        <v>14</v>
      </c>
      <c r="G41" s="124"/>
      <c r="H41" s="48" t="s">
        <v>9</v>
      </c>
      <c r="I41" s="50">
        <f>+J103</f>
        <v>0</v>
      </c>
      <c r="J41" s="51"/>
      <c r="K41" s="48"/>
    </row>
    <row r="42" spans="2:11" s="47" customFormat="1" ht="272.5" customHeight="1">
      <c r="B42" s="48">
        <v>6</v>
      </c>
      <c r="C42" s="123" t="s">
        <v>146</v>
      </c>
      <c r="D42" s="123"/>
      <c r="E42" s="123"/>
      <c r="F42" s="124" t="s">
        <v>15</v>
      </c>
      <c r="G42" s="124"/>
      <c r="H42" s="49" t="s">
        <v>16</v>
      </c>
      <c r="I42" s="50"/>
      <c r="J42" s="51"/>
      <c r="K42" s="48"/>
    </row>
    <row r="43" spans="2:11" s="47" customFormat="1" ht="192" customHeight="1">
      <c r="B43" s="48">
        <v>7</v>
      </c>
      <c r="C43" s="123" t="s">
        <v>147</v>
      </c>
      <c r="D43" s="123"/>
      <c r="E43" s="123"/>
      <c r="F43" s="124" t="s">
        <v>17</v>
      </c>
      <c r="G43" s="124"/>
      <c r="H43" s="49" t="s">
        <v>18</v>
      </c>
      <c r="I43" s="48"/>
      <c r="J43" s="51"/>
      <c r="K43" s="48"/>
    </row>
    <row r="44" spans="2:11" s="47" customFormat="1" ht="232.75" customHeight="1">
      <c r="B44" s="48">
        <v>8</v>
      </c>
      <c r="C44" s="123" t="s">
        <v>148</v>
      </c>
      <c r="D44" s="123"/>
      <c r="E44" s="123"/>
      <c r="F44" s="124" t="s">
        <v>140</v>
      </c>
      <c r="G44" s="124"/>
      <c r="H44" s="49" t="s">
        <v>20</v>
      </c>
      <c r="I44" s="48"/>
      <c r="J44" s="51"/>
      <c r="K44" s="48"/>
    </row>
    <row r="45" spans="2:11" s="47" customFormat="1" ht="292.5" customHeight="1">
      <c r="B45" s="48">
        <v>9</v>
      </c>
      <c r="C45" s="123" t="s">
        <v>149</v>
      </c>
      <c r="D45" s="123"/>
      <c r="E45" s="123"/>
      <c r="F45" s="124" t="s">
        <v>21</v>
      </c>
      <c r="G45" s="124"/>
      <c r="H45" s="49" t="s">
        <v>22</v>
      </c>
      <c r="I45" s="48"/>
      <c r="J45" s="51"/>
      <c r="K45" s="48"/>
    </row>
    <row r="46" spans="2:11" s="47" customFormat="1" ht="262.64999999999998" customHeight="1">
      <c r="B46" s="48">
        <v>10</v>
      </c>
      <c r="C46" s="123" t="s">
        <v>150</v>
      </c>
      <c r="D46" s="123"/>
      <c r="E46" s="123"/>
      <c r="F46" s="124" t="s">
        <v>23</v>
      </c>
      <c r="G46" s="124"/>
      <c r="H46" s="49" t="s">
        <v>22</v>
      </c>
      <c r="I46" s="48"/>
      <c r="J46" s="51"/>
      <c r="K46" s="48"/>
    </row>
    <row r="47" spans="2:11" s="47" customFormat="1" ht="249" customHeight="1">
      <c r="B47" s="48">
        <v>11</v>
      </c>
      <c r="C47" s="123" t="s">
        <v>151</v>
      </c>
      <c r="D47" s="123"/>
      <c r="E47" s="123"/>
      <c r="F47" s="124" t="s">
        <v>24</v>
      </c>
      <c r="G47" s="124"/>
      <c r="H47" s="49" t="s">
        <v>22</v>
      </c>
      <c r="I47" s="48"/>
      <c r="J47" s="51"/>
      <c r="K47" s="48"/>
    </row>
    <row r="48" spans="2:11" s="47" customFormat="1" ht="145.65" customHeight="1">
      <c r="B48" s="48">
        <v>12</v>
      </c>
      <c r="C48" s="123" t="s">
        <v>152</v>
      </c>
      <c r="D48" s="123"/>
      <c r="E48" s="123"/>
      <c r="F48" s="124" t="s">
        <v>25</v>
      </c>
      <c r="G48" s="124"/>
      <c r="H48" s="49" t="s">
        <v>22</v>
      </c>
      <c r="I48" s="48"/>
      <c r="J48" s="51"/>
      <c r="K48" s="48"/>
    </row>
    <row r="49" spans="2:11" s="47" customFormat="1" ht="282.64999999999998" customHeight="1">
      <c r="B49" s="48">
        <v>13</v>
      </c>
      <c r="C49" s="123" t="s">
        <v>153</v>
      </c>
      <c r="D49" s="123"/>
      <c r="E49" s="123"/>
      <c r="F49" s="124" t="s">
        <v>26</v>
      </c>
      <c r="G49" s="124"/>
      <c r="H49" s="49" t="s">
        <v>22</v>
      </c>
      <c r="I49" s="48"/>
      <c r="J49" s="51"/>
      <c r="K49" s="48"/>
    </row>
    <row r="50" spans="2:11" s="47" customFormat="1" ht="166.75" customHeight="1">
      <c r="B50" s="48">
        <v>14</v>
      </c>
      <c r="C50" s="123" t="s">
        <v>154</v>
      </c>
      <c r="D50" s="123"/>
      <c r="E50" s="123"/>
      <c r="F50" s="124" t="s">
        <v>27</v>
      </c>
      <c r="G50" s="124"/>
      <c r="H50" s="49" t="s">
        <v>22</v>
      </c>
      <c r="I50" s="48"/>
      <c r="J50" s="51"/>
      <c r="K50" s="48"/>
    </row>
    <row r="51" spans="2:11" s="47" customFormat="1" ht="270.64999999999998" customHeight="1">
      <c r="B51" s="48">
        <v>15</v>
      </c>
      <c r="C51" s="123" t="s">
        <v>155</v>
      </c>
      <c r="D51" s="123"/>
      <c r="E51" s="123"/>
      <c r="F51" s="124" t="s">
        <v>28</v>
      </c>
      <c r="G51" s="124"/>
      <c r="H51" s="48" t="s">
        <v>9</v>
      </c>
      <c r="I51" s="48"/>
      <c r="J51" s="51"/>
      <c r="K51" s="48"/>
    </row>
    <row r="52" spans="2:11" s="47" customFormat="1" ht="200.5" customHeight="1">
      <c r="B52" s="48">
        <v>16</v>
      </c>
      <c r="C52" s="123" t="s">
        <v>156</v>
      </c>
      <c r="D52" s="123"/>
      <c r="E52" s="123"/>
      <c r="F52" s="124" t="s">
        <v>29</v>
      </c>
      <c r="G52" s="124"/>
      <c r="H52" s="48"/>
      <c r="I52" s="48"/>
      <c r="J52" s="51"/>
      <c r="K52" s="48"/>
    </row>
    <row r="53" spans="2:11" s="47" customFormat="1" ht="52.75" customHeight="1">
      <c r="B53" s="48">
        <v>17</v>
      </c>
      <c r="C53" s="128" t="s">
        <v>112</v>
      </c>
      <c r="D53" s="128"/>
      <c r="E53" s="128"/>
      <c r="F53" s="124" t="s">
        <v>113</v>
      </c>
      <c r="G53" s="124"/>
      <c r="H53" s="52"/>
      <c r="I53" s="48"/>
      <c r="J53" s="51"/>
      <c r="K53" s="48"/>
    </row>
    <row r="54" spans="2:11" s="47" customFormat="1" ht="87" customHeight="1">
      <c r="B54" s="48">
        <v>18</v>
      </c>
      <c r="C54" s="123" t="s">
        <v>157</v>
      </c>
      <c r="D54" s="123"/>
      <c r="E54" s="123"/>
      <c r="F54" s="124" t="s">
        <v>30</v>
      </c>
      <c r="G54" s="124"/>
      <c r="H54" s="48" t="s">
        <v>9</v>
      </c>
      <c r="I54" s="48"/>
      <c r="J54" s="51"/>
      <c r="K54" s="48"/>
    </row>
    <row r="55" spans="2:11" s="47" customFormat="1" ht="163.4" customHeight="1">
      <c r="B55" s="48">
        <v>19</v>
      </c>
      <c r="C55" s="123" t="s">
        <v>158</v>
      </c>
      <c r="D55" s="123"/>
      <c r="E55" s="123"/>
      <c r="F55" s="124" t="s">
        <v>31</v>
      </c>
      <c r="G55" s="124"/>
      <c r="H55" s="48" t="s">
        <v>9</v>
      </c>
      <c r="I55" s="50"/>
      <c r="J55" s="51"/>
      <c r="K55" s="38"/>
    </row>
    <row r="56" spans="2:11" s="47" customFormat="1" ht="122.4" customHeight="1">
      <c r="B56" s="48">
        <v>20</v>
      </c>
      <c r="C56" s="123" t="s">
        <v>159</v>
      </c>
      <c r="D56" s="123"/>
      <c r="E56" s="123"/>
      <c r="F56" s="124" t="s">
        <v>32</v>
      </c>
      <c r="G56" s="124"/>
      <c r="H56" s="48" t="s">
        <v>9</v>
      </c>
      <c r="I56" s="48">
        <f>+J18</f>
        <v>0</v>
      </c>
      <c r="J56" s="51"/>
      <c r="K56" s="48"/>
    </row>
    <row r="57" spans="2:11" s="47" customFormat="1" ht="103.75" customHeight="1">
      <c r="B57" s="48">
        <v>21</v>
      </c>
      <c r="C57" s="123" t="s">
        <v>160</v>
      </c>
      <c r="D57" s="123"/>
      <c r="E57" s="123"/>
      <c r="F57" s="124" t="s">
        <v>33</v>
      </c>
      <c r="G57" s="124"/>
      <c r="H57" s="48" t="s">
        <v>9</v>
      </c>
      <c r="I57" s="48"/>
      <c r="J57" s="51"/>
      <c r="K57" s="48"/>
    </row>
    <row r="58" spans="2:11" s="47" customFormat="1" ht="214.75" customHeight="1">
      <c r="B58" s="48">
        <v>22</v>
      </c>
      <c r="C58" s="123" t="s">
        <v>161</v>
      </c>
      <c r="D58" s="123"/>
      <c r="E58" s="123"/>
      <c r="F58" s="124" t="s">
        <v>34</v>
      </c>
      <c r="G58" s="124"/>
      <c r="H58" s="48" t="s">
        <v>9</v>
      </c>
      <c r="I58" s="48"/>
      <c r="J58" s="51"/>
      <c r="K58" s="48"/>
    </row>
    <row r="59" spans="2:11" s="47" customFormat="1" ht="32.15" customHeight="1">
      <c r="B59" s="48">
        <v>23</v>
      </c>
      <c r="C59" s="128" t="s">
        <v>114</v>
      </c>
      <c r="D59" s="128"/>
      <c r="E59" s="128"/>
      <c r="F59" s="124"/>
      <c r="G59" s="124"/>
      <c r="H59" s="41"/>
      <c r="I59" s="48"/>
      <c r="J59" s="51"/>
      <c r="K59" s="48"/>
    </row>
    <row r="60" spans="2:11" s="47" customFormat="1" ht="64.400000000000006" customHeight="1">
      <c r="B60" s="48">
        <v>24</v>
      </c>
      <c r="C60" s="123" t="s">
        <v>162</v>
      </c>
      <c r="D60" s="123"/>
      <c r="E60" s="123"/>
      <c r="F60" s="124" t="s">
        <v>35</v>
      </c>
      <c r="G60" s="124"/>
      <c r="H60" s="48"/>
      <c r="I60" s="48"/>
      <c r="J60" s="51"/>
      <c r="K60" s="39"/>
    </row>
    <row r="61" spans="2:11" s="47" customFormat="1" ht="102.65" customHeight="1">
      <c r="B61" s="48">
        <v>25</v>
      </c>
      <c r="C61" s="123" t="s">
        <v>163</v>
      </c>
      <c r="D61" s="123"/>
      <c r="E61" s="123"/>
      <c r="F61" s="124" t="s">
        <v>36</v>
      </c>
      <c r="G61" s="124"/>
      <c r="H61" s="49" t="s">
        <v>22</v>
      </c>
      <c r="I61" s="50">
        <f>+J16</f>
        <v>0</v>
      </c>
      <c r="J61" s="51"/>
      <c r="K61" s="38"/>
    </row>
    <row r="62" spans="2:11" s="47" customFormat="1" ht="216.65" customHeight="1">
      <c r="B62" s="48">
        <v>26</v>
      </c>
      <c r="C62" s="123" t="s">
        <v>164</v>
      </c>
      <c r="D62" s="123"/>
      <c r="E62" s="123"/>
      <c r="F62" s="124" t="s">
        <v>37</v>
      </c>
      <c r="G62" s="124"/>
      <c r="H62" s="49" t="s">
        <v>22</v>
      </c>
      <c r="I62" s="48"/>
      <c r="J62" s="51"/>
      <c r="K62" s="48"/>
    </row>
    <row r="63" spans="2:11" s="47" customFormat="1" ht="180.65" customHeight="1">
      <c r="B63" s="48">
        <v>27</v>
      </c>
      <c r="C63" s="123" t="s">
        <v>165</v>
      </c>
      <c r="D63" s="123"/>
      <c r="E63" s="123"/>
      <c r="F63" s="124" t="s">
        <v>38</v>
      </c>
      <c r="G63" s="124"/>
      <c r="H63" s="49" t="s">
        <v>22</v>
      </c>
      <c r="I63" s="48">
        <v>0</v>
      </c>
      <c r="J63" s="51"/>
      <c r="K63" s="48"/>
    </row>
    <row r="64" spans="2:11" s="47" customFormat="1" ht="153" customHeight="1">
      <c r="B64" s="48">
        <v>28</v>
      </c>
      <c r="C64" s="123" t="s">
        <v>39</v>
      </c>
      <c r="D64" s="123"/>
      <c r="E64" s="123"/>
      <c r="F64" s="124" t="s">
        <v>40</v>
      </c>
      <c r="G64" s="124"/>
      <c r="H64" s="49" t="s">
        <v>9</v>
      </c>
      <c r="I64" s="48"/>
      <c r="J64" s="51"/>
      <c r="K64" s="48"/>
    </row>
    <row r="65" spans="2:11" s="47" customFormat="1" ht="111.65" customHeight="1">
      <c r="B65" s="48">
        <v>29</v>
      </c>
      <c r="C65" s="123" t="s">
        <v>166</v>
      </c>
      <c r="D65" s="123"/>
      <c r="E65" s="123"/>
      <c r="F65" s="124" t="s">
        <v>41</v>
      </c>
      <c r="G65" s="124"/>
      <c r="H65" s="49" t="s">
        <v>9</v>
      </c>
      <c r="I65" s="50"/>
      <c r="J65" s="51"/>
      <c r="K65" s="48"/>
    </row>
    <row r="66" spans="2:11" s="47" customFormat="1" ht="241.75" customHeight="1">
      <c r="B66" s="48">
        <v>30</v>
      </c>
      <c r="C66" s="123" t="s">
        <v>167</v>
      </c>
      <c r="D66" s="123"/>
      <c r="E66" s="123"/>
      <c r="F66" s="124" t="s">
        <v>42</v>
      </c>
      <c r="G66" s="124"/>
      <c r="H66" s="49" t="s">
        <v>22</v>
      </c>
      <c r="I66" s="50"/>
      <c r="J66" s="51"/>
      <c r="K66" s="48"/>
    </row>
    <row r="67" spans="2:11" s="47" customFormat="1" ht="249" customHeight="1">
      <c r="B67" s="48">
        <v>31</v>
      </c>
      <c r="C67" s="123" t="s">
        <v>115</v>
      </c>
      <c r="D67" s="123"/>
      <c r="E67" s="123"/>
      <c r="F67" s="124" t="s">
        <v>43</v>
      </c>
      <c r="G67" s="124"/>
      <c r="H67" s="49" t="s">
        <v>44</v>
      </c>
      <c r="I67" s="50"/>
      <c r="J67" s="51"/>
      <c r="K67" s="48"/>
    </row>
    <row r="68" spans="2:11" s="47" customFormat="1" ht="138" customHeight="1">
      <c r="B68" s="48">
        <v>32</v>
      </c>
      <c r="C68" s="123" t="s">
        <v>168</v>
      </c>
      <c r="D68" s="123"/>
      <c r="E68" s="123"/>
      <c r="F68" s="124" t="s">
        <v>45</v>
      </c>
      <c r="G68" s="124"/>
      <c r="H68" s="49" t="s">
        <v>46</v>
      </c>
      <c r="I68" s="50"/>
      <c r="J68" s="51"/>
      <c r="K68" s="48"/>
    </row>
    <row r="69" spans="2:11" s="47" customFormat="1" ht="166.75" customHeight="1">
      <c r="B69" s="48">
        <v>33</v>
      </c>
      <c r="C69" s="123" t="s">
        <v>169</v>
      </c>
      <c r="D69" s="123"/>
      <c r="E69" s="123"/>
      <c r="F69" s="124" t="s">
        <v>47</v>
      </c>
      <c r="G69" s="124"/>
      <c r="H69" s="49" t="s">
        <v>44</v>
      </c>
      <c r="I69" s="50"/>
      <c r="J69" s="51"/>
      <c r="K69" s="48"/>
    </row>
    <row r="70" spans="2:11" s="47" customFormat="1" ht="165" customHeight="1">
      <c r="B70" s="48">
        <v>34</v>
      </c>
      <c r="C70" s="123" t="s">
        <v>170</v>
      </c>
      <c r="D70" s="123"/>
      <c r="E70" s="123"/>
      <c r="F70" s="124" t="s">
        <v>48</v>
      </c>
      <c r="G70" s="124"/>
      <c r="H70" s="49" t="s">
        <v>20</v>
      </c>
      <c r="I70" s="48"/>
      <c r="J70" s="51"/>
      <c r="K70" s="48"/>
    </row>
    <row r="71" spans="2:11" s="47" customFormat="1" ht="409.5" customHeight="1">
      <c r="B71" s="48">
        <v>35</v>
      </c>
      <c r="C71" s="123" t="s">
        <v>171</v>
      </c>
      <c r="D71" s="123"/>
      <c r="E71" s="123"/>
      <c r="F71" s="124" t="s">
        <v>49</v>
      </c>
      <c r="G71" s="124"/>
      <c r="H71" s="49" t="s">
        <v>16</v>
      </c>
      <c r="I71" s="48"/>
      <c r="J71" s="51"/>
      <c r="K71" s="48"/>
    </row>
    <row r="72" spans="2:11" s="47" customFormat="1" ht="201" customHeight="1">
      <c r="B72" s="48">
        <v>36</v>
      </c>
      <c r="C72" s="123" t="s">
        <v>172</v>
      </c>
      <c r="D72" s="123"/>
      <c r="E72" s="123"/>
      <c r="F72" s="124" t="s">
        <v>50</v>
      </c>
      <c r="G72" s="124"/>
      <c r="H72" s="48" t="s">
        <v>13</v>
      </c>
      <c r="I72" s="48"/>
      <c r="J72" s="51"/>
      <c r="K72" s="48"/>
    </row>
    <row r="73" spans="2:11" s="47" customFormat="1" ht="201" customHeight="1">
      <c r="B73" s="48">
        <v>37</v>
      </c>
      <c r="C73" s="123" t="s">
        <v>173</v>
      </c>
      <c r="D73" s="123"/>
      <c r="E73" s="123"/>
      <c r="F73" s="124" t="s">
        <v>51</v>
      </c>
      <c r="G73" s="124"/>
      <c r="H73" s="48" t="s">
        <v>13</v>
      </c>
      <c r="I73" s="48"/>
      <c r="J73" s="51"/>
      <c r="K73" s="48"/>
    </row>
    <row r="74" spans="2:11" s="47" customFormat="1" ht="141" customHeight="1">
      <c r="B74" s="48">
        <v>38</v>
      </c>
      <c r="C74" s="123" t="s">
        <v>52</v>
      </c>
      <c r="D74" s="123"/>
      <c r="E74" s="123"/>
      <c r="F74" s="129" t="s">
        <v>53</v>
      </c>
      <c r="G74" s="129"/>
      <c r="H74" s="48" t="s">
        <v>13</v>
      </c>
      <c r="I74" s="45"/>
      <c r="J74" s="51"/>
      <c r="K74" s="48"/>
    </row>
    <row r="75" spans="2:11" s="47" customFormat="1" ht="228.65" customHeight="1">
      <c r="B75" s="48">
        <v>39</v>
      </c>
      <c r="C75" s="123" t="s">
        <v>54</v>
      </c>
      <c r="D75" s="123"/>
      <c r="E75" s="123"/>
      <c r="F75" s="129" t="s">
        <v>55</v>
      </c>
      <c r="G75" s="129"/>
      <c r="H75" s="48" t="s">
        <v>13</v>
      </c>
      <c r="I75" s="45"/>
      <c r="J75" s="51"/>
      <c r="K75" s="48"/>
    </row>
    <row r="76" spans="2:11" s="47" customFormat="1" ht="228.65" customHeight="1">
      <c r="B76" s="48">
        <v>40</v>
      </c>
      <c r="C76" s="119" t="s">
        <v>116</v>
      </c>
      <c r="D76" s="119"/>
      <c r="E76" s="119"/>
      <c r="F76" s="129" t="s">
        <v>56</v>
      </c>
      <c r="G76" s="129"/>
      <c r="H76" s="48" t="s">
        <v>57</v>
      </c>
      <c r="I76" s="45"/>
      <c r="J76" s="51"/>
      <c r="K76" s="48"/>
    </row>
    <row r="77" spans="2:11" s="47" customFormat="1" ht="228.65" customHeight="1">
      <c r="B77" s="48">
        <v>41</v>
      </c>
      <c r="C77" s="123" t="s">
        <v>58</v>
      </c>
      <c r="D77" s="123"/>
      <c r="E77" s="123"/>
      <c r="F77" s="124" t="s">
        <v>59</v>
      </c>
      <c r="G77" s="124"/>
      <c r="H77" s="38" t="s">
        <v>60</v>
      </c>
      <c r="I77" s="48"/>
      <c r="J77" s="51"/>
      <c r="K77" s="48"/>
    </row>
    <row r="78" spans="2:11" s="47" customFormat="1" ht="201" customHeight="1">
      <c r="B78" s="48">
        <v>42</v>
      </c>
      <c r="C78" s="119" t="s">
        <v>61</v>
      </c>
      <c r="D78" s="119"/>
      <c r="E78" s="119"/>
      <c r="F78" s="124" t="s">
        <v>62</v>
      </c>
      <c r="G78" s="124"/>
      <c r="H78" s="38" t="s">
        <v>60</v>
      </c>
      <c r="I78" s="48"/>
      <c r="J78" s="51"/>
      <c r="K78" s="48"/>
    </row>
    <row r="79" spans="2:11" s="47" customFormat="1" ht="145.65" customHeight="1">
      <c r="B79" s="48">
        <v>43</v>
      </c>
      <c r="C79" s="123" t="s">
        <v>117</v>
      </c>
      <c r="D79" s="123"/>
      <c r="E79" s="123"/>
      <c r="F79" s="124" t="s">
        <v>62</v>
      </c>
      <c r="G79" s="124"/>
      <c r="H79" s="38" t="s">
        <v>22</v>
      </c>
      <c r="I79" s="48"/>
      <c r="J79" s="51"/>
      <c r="K79" s="48"/>
    </row>
    <row r="80" spans="2:11" s="47" customFormat="1" ht="161.5" customHeight="1">
      <c r="B80" s="48">
        <v>44</v>
      </c>
      <c r="C80" s="123" t="s">
        <v>118</v>
      </c>
      <c r="D80" s="123"/>
      <c r="E80" s="123"/>
      <c r="F80" s="124" t="s">
        <v>63</v>
      </c>
      <c r="G80" s="124"/>
      <c r="H80" s="38" t="s">
        <v>13</v>
      </c>
      <c r="I80" s="48"/>
      <c r="J80" s="51"/>
      <c r="K80" s="48"/>
    </row>
    <row r="81" spans="2:11" s="47" customFormat="1" ht="161.5" customHeight="1">
      <c r="B81" s="48">
        <v>45</v>
      </c>
      <c r="C81" s="123" t="s">
        <v>66</v>
      </c>
      <c r="D81" s="123"/>
      <c r="E81" s="123"/>
      <c r="F81" s="124" t="s">
        <v>67</v>
      </c>
      <c r="G81" s="124"/>
      <c r="H81" s="38" t="s">
        <v>64</v>
      </c>
      <c r="I81" s="48"/>
      <c r="J81" s="51"/>
      <c r="K81" s="48"/>
    </row>
    <row r="82" spans="2:11" s="47" customFormat="1" ht="136.4" customHeight="1">
      <c r="B82" s="48">
        <v>46</v>
      </c>
      <c r="C82" s="123" t="s">
        <v>119</v>
      </c>
      <c r="D82" s="123"/>
      <c r="E82" s="123"/>
      <c r="F82" s="124" t="s">
        <v>79</v>
      </c>
      <c r="G82" s="124"/>
      <c r="H82" s="38" t="s">
        <v>13</v>
      </c>
      <c r="I82" s="50">
        <v>0</v>
      </c>
      <c r="J82" s="51"/>
      <c r="K82" s="48"/>
    </row>
    <row r="83" spans="2:11" s="47" customFormat="1" ht="168" customHeight="1">
      <c r="B83" s="48">
        <v>47</v>
      </c>
      <c r="C83" s="123" t="s">
        <v>69</v>
      </c>
      <c r="D83" s="123"/>
      <c r="E83" s="123"/>
      <c r="F83" s="124" t="s">
        <v>70</v>
      </c>
      <c r="G83" s="124"/>
      <c r="H83" s="38" t="s">
        <v>57</v>
      </c>
      <c r="I83" s="50"/>
      <c r="J83" s="51"/>
      <c r="K83" s="48">
        <v>0</v>
      </c>
    </row>
    <row r="84" spans="2:11" s="47" customFormat="1" ht="176.4" customHeight="1">
      <c r="B84" s="48">
        <v>48</v>
      </c>
      <c r="C84" s="123" t="s">
        <v>120</v>
      </c>
      <c r="D84" s="123"/>
      <c r="E84" s="123"/>
      <c r="F84" s="120" t="s">
        <v>65</v>
      </c>
      <c r="G84" s="121"/>
      <c r="H84" s="37" t="s">
        <v>121</v>
      </c>
      <c r="I84" s="53"/>
      <c r="J84" s="53"/>
      <c r="K84" s="53"/>
    </row>
    <row r="85" spans="2:11" s="47" customFormat="1" ht="162.65" customHeight="1">
      <c r="B85" s="48">
        <v>49</v>
      </c>
      <c r="C85" s="119" t="s">
        <v>68</v>
      </c>
      <c r="D85" s="119"/>
      <c r="E85" s="119"/>
      <c r="F85" s="120" t="s">
        <v>122</v>
      </c>
      <c r="G85" s="121"/>
      <c r="H85" s="37" t="s">
        <v>11</v>
      </c>
      <c r="I85" s="37"/>
      <c r="J85" s="37"/>
      <c r="K85" s="37"/>
    </row>
    <row r="86" spans="2:11" s="47" customFormat="1" ht="196.4" customHeight="1">
      <c r="B86" s="48">
        <v>50</v>
      </c>
      <c r="C86" s="119" t="s">
        <v>71</v>
      </c>
      <c r="D86" s="119"/>
      <c r="E86" s="119"/>
      <c r="F86" s="120" t="s">
        <v>81</v>
      </c>
      <c r="G86" s="121"/>
      <c r="H86" s="37" t="s">
        <v>121</v>
      </c>
      <c r="I86" s="37"/>
      <c r="J86" s="37"/>
      <c r="K86" s="37"/>
    </row>
    <row r="87" spans="2:11" s="47" customFormat="1" ht="23">
      <c r="B87" s="125" t="s">
        <v>123</v>
      </c>
      <c r="C87" s="126"/>
      <c r="D87" s="127"/>
      <c r="E87" s="54" t="s">
        <v>124</v>
      </c>
      <c r="F87" s="54"/>
      <c r="G87" s="54" t="s">
        <v>125</v>
      </c>
      <c r="H87" s="54" t="s">
        <v>126</v>
      </c>
      <c r="I87" s="52" t="s">
        <v>127</v>
      </c>
      <c r="J87" s="54" t="s">
        <v>4</v>
      </c>
      <c r="K87" s="54" t="s">
        <v>3</v>
      </c>
    </row>
    <row r="88" spans="2:11" s="47" customFormat="1" ht="23">
      <c r="B88" s="52"/>
      <c r="C88" s="52"/>
      <c r="D88" s="52"/>
      <c r="E88" s="54"/>
      <c r="F88" s="54"/>
      <c r="G88" s="54"/>
      <c r="H88" s="54"/>
      <c r="I88" s="52"/>
      <c r="J88" s="54"/>
      <c r="K88" s="54"/>
    </row>
    <row r="89" spans="2:11" s="47" customFormat="1" ht="14.4" customHeight="1">
      <c r="B89" s="55"/>
      <c r="C89" s="52"/>
      <c r="D89" s="52"/>
      <c r="E89" s="54"/>
      <c r="F89" s="54"/>
      <c r="G89" s="54"/>
      <c r="H89" s="54"/>
      <c r="I89" s="52"/>
      <c r="J89" s="54"/>
      <c r="K89" s="54"/>
    </row>
    <row r="90" spans="2:11" s="47" customFormat="1" ht="23">
      <c r="B90" s="128" t="s">
        <v>128</v>
      </c>
      <c r="C90" s="128"/>
      <c r="D90" s="128"/>
      <c r="E90" s="128"/>
      <c r="F90" s="56"/>
      <c r="G90" s="56"/>
      <c r="H90" s="56"/>
      <c r="I90" s="49"/>
      <c r="J90" s="55"/>
      <c r="K90" s="54"/>
    </row>
    <row r="91" spans="2:11" s="47" customFormat="1" ht="23">
      <c r="B91" s="122" t="s">
        <v>106</v>
      </c>
      <c r="C91" s="122"/>
      <c r="D91" s="122"/>
      <c r="E91" s="52">
        <v>0</v>
      </c>
      <c r="F91" s="56"/>
      <c r="G91" s="49"/>
      <c r="H91" s="49"/>
      <c r="I91" s="57"/>
      <c r="J91" s="58"/>
      <c r="K91" s="54"/>
    </row>
    <row r="92" spans="2:11" s="47" customFormat="1" ht="23">
      <c r="B92" s="113" t="s">
        <v>129</v>
      </c>
      <c r="C92" s="113"/>
      <c r="D92" s="113"/>
      <c r="E92" s="46"/>
      <c r="F92" s="56"/>
      <c r="G92" s="56"/>
      <c r="H92" s="56"/>
      <c r="I92" s="57"/>
      <c r="J92" s="58"/>
      <c r="K92" s="49"/>
    </row>
    <row r="93" spans="2:11" s="47" customFormat="1" ht="23">
      <c r="B93" s="49"/>
      <c r="C93" s="59"/>
      <c r="D93" s="49"/>
      <c r="E93" s="46"/>
      <c r="F93" s="56"/>
      <c r="G93" s="56"/>
      <c r="H93" s="56"/>
      <c r="I93" s="57"/>
      <c r="J93" s="49"/>
      <c r="K93" s="49"/>
    </row>
    <row r="94" spans="2:11" s="47" customFormat="1">
      <c r="B94" s="39"/>
      <c r="C94" s="38"/>
      <c r="D94" s="38"/>
      <c r="E94" s="40"/>
      <c r="F94" s="40"/>
      <c r="G94" s="40"/>
      <c r="H94" s="40"/>
      <c r="I94" s="38"/>
      <c r="J94" s="40"/>
      <c r="K94" s="39"/>
    </row>
    <row r="95" spans="2:11" s="47" customFormat="1">
      <c r="B95" s="118" t="s">
        <v>199</v>
      </c>
      <c r="C95" s="118"/>
      <c r="D95" s="118"/>
      <c r="E95" s="60"/>
      <c r="F95" s="60"/>
      <c r="G95" s="40"/>
      <c r="H95" s="40"/>
      <c r="I95" s="38"/>
      <c r="J95" s="40"/>
      <c r="K95" s="39"/>
    </row>
    <row r="96" spans="2:11" s="47" customFormat="1">
      <c r="B96" s="117" t="s">
        <v>130</v>
      </c>
      <c r="C96" s="117"/>
      <c r="D96" s="117"/>
      <c r="E96" s="61"/>
      <c r="F96" s="61"/>
      <c r="G96" s="40"/>
      <c r="H96" s="40"/>
      <c r="I96" s="38"/>
      <c r="J96" s="62">
        <f>+J18</f>
        <v>0</v>
      </c>
      <c r="K96" s="39"/>
    </row>
    <row r="97" spans="2:11" s="47" customFormat="1">
      <c r="B97" s="117" t="s">
        <v>131</v>
      </c>
      <c r="C97" s="117"/>
      <c r="D97" s="117"/>
      <c r="E97" s="61"/>
      <c r="F97" s="61"/>
      <c r="G97" s="40"/>
      <c r="H97" s="40"/>
      <c r="I97" s="38"/>
      <c r="J97" s="62">
        <f>J96*0.1</f>
        <v>0</v>
      </c>
      <c r="K97" s="39"/>
    </row>
    <row r="98" spans="2:11" s="47" customFormat="1">
      <c r="B98" s="114" t="s">
        <v>129</v>
      </c>
      <c r="C98" s="114"/>
      <c r="D98" s="114"/>
      <c r="E98" s="61"/>
      <c r="F98" s="61"/>
      <c r="G98" s="40"/>
      <c r="H98" s="40"/>
      <c r="I98" s="38"/>
      <c r="J98" s="62">
        <f>SUM(J96:J97)</f>
        <v>0</v>
      </c>
      <c r="K98" s="38"/>
    </row>
    <row r="99" spans="2:11" s="47" customFormat="1">
      <c r="B99" s="114" t="s">
        <v>129</v>
      </c>
      <c r="C99" s="114"/>
      <c r="D99" s="114"/>
      <c r="E99" s="61"/>
      <c r="F99" s="61"/>
      <c r="G99" s="40"/>
      <c r="H99" s="40"/>
      <c r="I99" s="38"/>
      <c r="J99" s="62">
        <f>ROUND(J98,0)</f>
        <v>0</v>
      </c>
      <c r="K99" s="38" t="s">
        <v>60</v>
      </c>
    </row>
    <row r="100" spans="2:11" s="47" customFormat="1">
      <c r="B100" s="118" t="s">
        <v>200</v>
      </c>
      <c r="C100" s="118"/>
      <c r="D100" s="118"/>
      <c r="E100" s="30"/>
      <c r="F100" s="40"/>
      <c r="G100" s="40"/>
      <c r="H100" s="40"/>
      <c r="I100" s="45"/>
      <c r="J100" s="38"/>
      <c r="K100" s="38"/>
    </row>
    <row r="101" spans="2:11" s="47" customFormat="1">
      <c r="B101" s="117" t="s">
        <v>132</v>
      </c>
      <c r="C101" s="117"/>
      <c r="D101" s="117"/>
      <c r="E101" s="30"/>
      <c r="F101" s="30"/>
      <c r="G101" s="40"/>
      <c r="H101" s="40"/>
      <c r="I101" s="38"/>
      <c r="J101" s="62">
        <f>+J17</f>
        <v>0</v>
      </c>
      <c r="K101" s="38"/>
    </row>
    <row r="102" spans="2:11" s="47" customFormat="1">
      <c r="B102" s="117" t="s">
        <v>131</v>
      </c>
      <c r="C102" s="117"/>
      <c r="D102" s="117"/>
      <c r="E102" s="30"/>
      <c r="F102" s="30"/>
      <c r="G102" s="40"/>
      <c r="H102" s="40"/>
      <c r="I102" s="38"/>
      <c r="J102" s="62">
        <f>J101*0.1</f>
        <v>0</v>
      </c>
      <c r="K102" s="38"/>
    </row>
    <row r="103" spans="2:11" s="47" customFormat="1">
      <c r="B103" s="114" t="s">
        <v>129</v>
      </c>
      <c r="C103" s="114"/>
      <c r="D103" s="114"/>
      <c r="E103" s="30"/>
      <c r="F103" s="30"/>
      <c r="G103" s="40"/>
      <c r="H103" s="40"/>
      <c r="I103" s="38"/>
      <c r="J103" s="62">
        <f>SUM(J101:J102)</f>
        <v>0</v>
      </c>
      <c r="K103" s="38" t="s">
        <v>201</v>
      </c>
    </row>
    <row r="104" spans="2:11" s="47" customFormat="1">
      <c r="B104" s="31"/>
      <c r="C104" s="63"/>
      <c r="D104" s="63"/>
      <c r="E104" s="30"/>
      <c r="F104" s="30"/>
      <c r="G104" s="40"/>
      <c r="H104" s="40"/>
      <c r="I104" s="38"/>
      <c r="J104" s="62"/>
      <c r="K104" s="38"/>
    </row>
    <row r="105" spans="2:11" s="47" customFormat="1">
      <c r="B105" s="115" t="s">
        <v>202</v>
      </c>
      <c r="C105" s="115"/>
      <c r="D105" s="115"/>
      <c r="E105" s="115"/>
      <c r="F105" s="30"/>
      <c r="G105" s="40"/>
      <c r="H105" s="40"/>
      <c r="I105" s="38"/>
      <c r="J105" s="62"/>
      <c r="K105" s="38"/>
    </row>
    <row r="106" spans="2:11" s="47" customFormat="1">
      <c r="B106" s="117" t="s">
        <v>133</v>
      </c>
      <c r="C106" s="117"/>
      <c r="D106" s="117"/>
      <c r="E106" s="30"/>
      <c r="F106" s="30"/>
      <c r="G106" s="40"/>
      <c r="H106" s="40"/>
      <c r="I106" s="38"/>
      <c r="J106" s="62">
        <f>+J16</f>
        <v>0</v>
      </c>
      <c r="K106" s="39"/>
    </row>
    <row r="107" spans="2:11" s="47" customFormat="1">
      <c r="B107" s="117"/>
      <c r="C107" s="117"/>
      <c r="D107" s="117"/>
      <c r="E107" s="30"/>
      <c r="F107" s="30"/>
      <c r="G107" s="116">
        <v>0</v>
      </c>
      <c r="H107" s="116"/>
      <c r="I107" s="116"/>
      <c r="J107" s="62">
        <f>J106*0.1*0</f>
        <v>0</v>
      </c>
      <c r="K107" s="39"/>
    </row>
    <row r="108" spans="2:11" s="47" customFormat="1">
      <c r="B108" s="117" t="s">
        <v>134</v>
      </c>
      <c r="C108" s="117"/>
      <c r="D108" s="117"/>
      <c r="E108" s="60"/>
      <c r="F108" s="60"/>
      <c r="G108" s="60"/>
      <c r="H108" s="40"/>
      <c r="I108" s="38"/>
      <c r="J108" s="62">
        <f>SUM(J106:J107)</f>
        <v>0</v>
      </c>
      <c r="K108" s="38" t="s">
        <v>22</v>
      </c>
    </row>
  </sheetData>
  <mergeCells count="137">
    <mergeCell ref="B15:K15"/>
    <mergeCell ref="C23:D23"/>
    <mergeCell ref="C24:D24"/>
    <mergeCell ref="C25:D25"/>
    <mergeCell ref="C26:D26"/>
    <mergeCell ref="E9:K9"/>
    <mergeCell ref="B13:B14"/>
    <mergeCell ref="C13:C14"/>
    <mergeCell ref="D13:D14"/>
    <mergeCell ref="E13:E14"/>
    <mergeCell ref="G13:I13"/>
    <mergeCell ref="J13:J14"/>
    <mergeCell ref="K13:K14"/>
    <mergeCell ref="C37:E37"/>
    <mergeCell ref="F37:G37"/>
    <mergeCell ref="C38:E38"/>
    <mergeCell ref="F38:G38"/>
    <mergeCell ref="C39:E39"/>
    <mergeCell ref="F39:G39"/>
    <mergeCell ref="C27:D27"/>
    <mergeCell ref="C28:D28"/>
    <mergeCell ref="C36:E36"/>
    <mergeCell ref="F36:G36"/>
    <mergeCell ref="C29:D29"/>
    <mergeCell ref="B34:J34"/>
    <mergeCell ref="C43:E43"/>
    <mergeCell ref="F43:G43"/>
    <mergeCell ref="C44:E44"/>
    <mergeCell ref="F44:G44"/>
    <mergeCell ref="C45:E45"/>
    <mergeCell ref="F45:G45"/>
    <mergeCell ref="C40:E40"/>
    <mergeCell ref="F40:G40"/>
    <mergeCell ref="C41:E41"/>
    <mergeCell ref="F41:G41"/>
    <mergeCell ref="C42:E42"/>
    <mergeCell ref="F42:G42"/>
    <mergeCell ref="C49:E49"/>
    <mergeCell ref="F49:G49"/>
    <mergeCell ref="C50:E50"/>
    <mergeCell ref="F50:G50"/>
    <mergeCell ref="C51:E51"/>
    <mergeCell ref="F51:G51"/>
    <mergeCell ref="C46:E46"/>
    <mergeCell ref="F46:G46"/>
    <mergeCell ref="C47:E47"/>
    <mergeCell ref="F47:G47"/>
    <mergeCell ref="C48:E48"/>
    <mergeCell ref="F48:G48"/>
    <mergeCell ref="C55:E55"/>
    <mergeCell ref="F55:G55"/>
    <mergeCell ref="C56:E56"/>
    <mergeCell ref="F56:G56"/>
    <mergeCell ref="C57:E57"/>
    <mergeCell ref="F57:G57"/>
    <mergeCell ref="C52:E52"/>
    <mergeCell ref="F52:G52"/>
    <mergeCell ref="C53:E53"/>
    <mergeCell ref="F53:G53"/>
    <mergeCell ref="C54:E54"/>
    <mergeCell ref="F54:G54"/>
    <mergeCell ref="C61:E61"/>
    <mergeCell ref="F61:G61"/>
    <mergeCell ref="C62:E62"/>
    <mergeCell ref="F62:G62"/>
    <mergeCell ref="C63:E63"/>
    <mergeCell ref="F63:G63"/>
    <mergeCell ref="C58:E58"/>
    <mergeCell ref="F58:G58"/>
    <mergeCell ref="C59:E59"/>
    <mergeCell ref="F59:G59"/>
    <mergeCell ref="C60:E60"/>
    <mergeCell ref="F60:G60"/>
    <mergeCell ref="C67:E67"/>
    <mergeCell ref="F67:G67"/>
    <mergeCell ref="C68:E68"/>
    <mergeCell ref="F68:G68"/>
    <mergeCell ref="C69:E69"/>
    <mergeCell ref="F69:G69"/>
    <mergeCell ref="C64:E64"/>
    <mergeCell ref="F64:G64"/>
    <mergeCell ref="C65:E65"/>
    <mergeCell ref="F65:G65"/>
    <mergeCell ref="C66:E66"/>
    <mergeCell ref="F66:G66"/>
    <mergeCell ref="C73:E73"/>
    <mergeCell ref="F73:G73"/>
    <mergeCell ref="C74:E74"/>
    <mergeCell ref="F74:G74"/>
    <mergeCell ref="C75:E75"/>
    <mergeCell ref="F75:G75"/>
    <mergeCell ref="C70:E70"/>
    <mergeCell ref="F70:G70"/>
    <mergeCell ref="C71:E71"/>
    <mergeCell ref="F71:G71"/>
    <mergeCell ref="C72:E72"/>
    <mergeCell ref="F72:G72"/>
    <mergeCell ref="C79:E79"/>
    <mergeCell ref="F79:G79"/>
    <mergeCell ref="C80:E80"/>
    <mergeCell ref="F80:G80"/>
    <mergeCell ref="C81:E81"/>
    <mergeCell ref="F81:G81"/>
    <mergeCell ref="C76:E76"/>
    <mergeCell ref="F76:G76"/>
    <mergeCell ref="C77:E77"/>
    <mergeCell ref="F77:G77"/>
    <mergeCell ref="C78:E78"/>
    <mergeCell ref="F78:G78"/>
    <mergeCell ref="C85:E85"/>
    <mergeCell ref="F85:G85"/>
    <mergeCell ref="B91:D91"/>
    <mergeCell ref="C82:E82"/>
    <mergeCell ref="F82:G82"/>
    <mergeCell ref="C83:E83"/>
    <mergeCell ref="F83:G83"/>
    <mergeCell ref="C84:E84"/>
    <mergeCell ref="F84:G84"/>
    <mergeCell ref="C86:E86"/>
    <mergeCell ref="F86:G86"/>
    <mergeCell ref="B87:D87"/>
    <mergeCell ref="B90:E90"/>
    <mergeCell ref="B92:D92"/>
    <mergeCell ref="B103:D103"/>
    <mergeCell ref="B105:E105"/>
    <mergeCell ref="G107:I107"/>
    <mergeCell ref="B108:D108"/>
    <mergeCell ref="B107:D107"/>
    <mergeCell ref="B100:D100"/>
    <mergeCell ref="B101:D101"/>
    <mergeCell ref="B102:D102"/>
    <mergeCell ref="B106:D106"/>
    <mergeCell ref="B95:D95"/>
    <mergeCell ref="B96:D96"/>
    <mergeCell ref="B97:D97"/>
    <mergeCell ref="B98:D98"/>
    <mergeCell ref="B99:D99"/>
  </mergeCells>
  <printOptions horizontalCentered="1"/>
  <pageMargins left="0.47244094488188981" right="0.47244094488188981" top="0.47244094488188981" bottom="0.47244094488188981" header="0.11811023622047245" footer="0.11811023622047245"/>
  <pageSetup paperSize="9" scale="53" fitToHeight="12" orientation="landscape" r:id="rId1"/>
  <headerFooter>
    <oddHeader>&amp;A</oddHeader>
    <oddFooter>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62D6-0E29-4D78-BAA3-D39F8D576E2B}">
  <sheetPr>
    <tabColor rgb="FFFFFF00"/>
  </sheetPr>
  <dimension ref="A2:AD112"/>
  <sheetViews>
    <sheetView zoomScale="58"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284</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ht="49.5" customHeight="1">
      <c r="B16" s="37" t="s">
        <v>240</v>
      </c>
      <c r="C16" s="38" t="s">
        <v>192</v>
      </c>
      <c r="D16" s="38" t="s">
        <v>244</v>
      </c>
      <c r="E16" s="38" t="s">
        <v>245</v>
      </c>
      <c r="F16" s="38"/>
      <c r="G16" s="38"/>
      <c r="H16" s="38"/>
      <c r="I16" s="39"/>
      <c r="J16" s="38"/>
      <c r="K16" s="84" t="s">
        <v>290</v>
      </c>
    </row>
    <row r="17" spans="2:11" ht="55.65" customHeight="1">
      <c r="B17" s="39" t="s">
        <v>247</v>
      </c>
      <c r="C17" s="38" t="s">
        <v>248</v>
      </c>
      <c r="D17" s="38" t="s">
        <v>249</v>
      </c>
      <c r="E17" s="38" t="s">
        <v>250</v>
      </c>
      <c r="F17" s="38"/>
      <c r="G17" s="38"/>
      <c r="H17" s="40"/>
      <c r="I17" s="40"/>
      <c r="J17" s="38"/>
      <c r="K17" s="84" t="s">
        <v>290</v>
      </c>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D0F1-0041-474B-98B0-5A0EC223CA67}">
  <sheetPr>
    <tabColor rgb="FFFFFF00"/>
  </sheetPr>
  <dimension ref="A2:AD112"/>
  <sheetViews>
    <sheetView zoomScale="55"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row>
    <row r="4" spans="2:11" ht="21" customHeight="1">
      <c r="B4" s="30" t="s">
        <v>87</v>
      </c>
      <c r="C4" s="38" t="s">
        <v>239</v>
      </c>
    </row>
    <row r="5" spans="2:11" ht="21" customHeight="1">
      <c r="B5" s="30" t="s">
        <v>88</v>
      </c>
      <c r="C5" s="31" t="s">
        <v>285</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c r="C16" s="38"/>
      <c r="D16" s="38"/>
      <c r="E16" s="38"/>
      <c r="F16" s="38"/>
      <c r="G16" s="38"/>
      <c r="H16" s="38"/>
      <c r="I16" s="39"/>
      <c r="J16" s="38"/>
      <c r="K16" s="84"/>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22A97-BA47-472C-882F-2B4F0DB2542A}">
  <sheetPr>
    <tabColor rgb="FFFFFF00"/>
  </sheetPr>
  <dimension ref="A2:AD111"/>
  <sheetViews>
    <sheetView zoomScale="58"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251</v>
      </c>
      <c r="H3" s="29">
        <f>2*32</f>
        <v>64</v>
      </c>
    </row>
    <row r="4" spans="2:11" ht="21" customHeight="1">
      <c r="B4" s="30" t="s">
        <v>87</v>
      </c>
      <c r="C4" s="38" t="s">
        <v>258</v>
      </c>
    </row>
    <row r="5" spans="2:11" ht="21" customHeight="1">
      <c r="B5" s="30" t="s">
        <v>88</v>
      </c>
      <c r="C5" s="31" t="s">
        <v>286</v>
      </c>
    </row>
    <row r="6" spans="2:11" ht="21" customHeight="1">
      <c r="B6" s="30" t="s">
        <v>89</v>
      </c>
      <c r="C6" s="31"/>
    </row>
    <row r="7" spans="2:11" ht="21" customHeight="1">
      <c r="B7" s="30" t="s">
        <v>90</v>
      </c>
      <c r="C7" s="31">
        <v>2</v>
      </c>
    </row>
    <row r="8" spans="2:11" ht="21" customHeight="1">
      <c r="B8" s="30" t="s">
        <v>91</v>
      </c>
      <c r="C8" s="31" t="s">
        <v>203</v>
      </c>
    </row>
    <row r="9" spans="2:11" ht="41.4" customHeight="1">
      <c r="B9" s="32" t="s">
        <v>92</v>
      </c>
      <c r="C9" s="31">
        <f>C7+1</f>
        <v>3</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183</v>
      </c>
      <c r="C16" s="38" t="s">
        <v>252</v>
      </c>
      <c r="D16" s="38" t="s">
        <v>193</v>
      </c>
      <c r="E16" s="38"/>
      <c r="F16" s="38">
        <v>1</v>
      </c>
      <c r="G16" s="38">
        <f>+H3+10+10</f>
        <v>84</v>
      </c>
      <c r="H16" s="38"/>
      <c r="I16" s="39"/>
      <c r="J16" s="38">
        <f>+G16</f>
        <v>84</v>
      </c>
      <c r="K16" s="84" t="s">
        <v>194</v>
      </c>
    </row>
    <row r="17" spans="2:11" ht="45" customHeight="1">
      <c r="B17" s="39" t="s">
        <v>253</v>
      </c>
      <c r="C17" s="38" t="s">
        <v>254</v>
      </c>
      <c r="D17" s="38" t="s">
        <v>255</v>
      </c>
      <c r="E17" s="37" t="s">
        <v>256</v>
      </c>
      <c r="F17" s="38"/>
      <c r="G17" s="38"/>
      <c r="H17" s="40"/>
      <c r="I17" s="40"/>
      <c r="J17" s="38"/>
      <c r="K17" s="37" t="s">
        <v>289</v>
      </c>
    </row>
    <row r="18" spans="2:11">
      <c r="B18" s="39"/>
      <c r="C18" s="38"/>
      <c r="D18" s="38"/>
      <c r="E18" s="40"/>
      <c r="F18" s="38"/>
      <c r="G18" s="38"/>
      <c r="H18" s="40"/>
      <c r="I18" s="40"/>
      <c r="J18" s="38"/>
      <c r="K18" s="39"/>
    </row>
    <row r="19" spans="2:11" ht="22.5" customHeight="1">
      <c r="B19" s="41" t="s">
        <v>107</v>
      </c>
      <c r="C19" s="31"/>
      <c r="D19" s="31"/>
      <c r="E19" s="42"/>
      <c r="F19" s="42"/>
      <c r="G19" s="43"/>
      <c r="H19" s="40"/>
      <c r="I19" s="36"/>
      <c r="J19" s="44"/>
      <c r="K19" s="39"/>
    </row>
    <row r="20" spans="2:11" ht="22.5" customHeight="1">
      <c r="B20" s="41"/>
      <c r="C20" s="42" t="s">
        <v>178</v>
      </c>
      <c r="D20" s="37"/>
      <c r="E20" s="42"/>
      <c r="F20" s="42"/>
      <c r="G20" s="43"/>
      <c r="H20" s="40"/>
      <c r="I20" s="31" t="s">
        <v>13</v>
      </c>
      <c r="J20" s="44"/>
      <c r="K20" s="39"/>
    </row>
    <row r="21" spans="2:11" ht="22.5" customHeight="1">
      <c r="B21" s="41"/>
      <c r="C21" s="86"/>
      <c r="D21" s="39"/>
      <c r="E21" s="37"/>
      <c r="F21" s="37"/>
      <c r="G21" s="38"/>
      <c r="H21" s="38"/>
      <c r="I21" s="31"/>
      <c r="J21" s="44"/>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115"/>
      <c r="D24" s="115"/>
      <c r="E24" s="37"/>
      <c r="F24" s="37"/>
      <c r="G24" s="38"/>
      <c r="H24" s="38"/>
      <c r="I24" s="31"/>
      <c r="J24" s="44"/>
      <c r="K24" s="39"/>
    </row>
    <row r="25" spans="2:11" ht="22.5" customHeight="1">
      <c r="B25" s="41"/>
      <c r="C25" s="130"/>
      <c r="D25" s="130"/>
      <c r="E25" s="37"/>
      <c r="F25" s="37"/>
      <c r="G25" s="38"/>
      <c r="H25" s="38"/>
      <c r="I25" s="31"/>
      <c r="J25" s="44"/>
      <c r="K25" s="39"/>
    </row>
    <row r="26" spans="2:11" ht="22.5" customHeight="1">
      <c r="B26" s="39"/>
      <c r="C26" s="116"/>
      <c r="D26" s="116"/>
      <c r="E26" s="40"/>
      <c r="F26" s="40"/>
      <c r="G26" s="40"/>
      <c r="H26" s="40"/>
      <c r="I26" s="40"/>
      <c r="J26" s="44"/>
      <c r="K26" s="39"/>
    </row>
    <row r="27" spans="2:11" ht="21.65" customHeight="1">
      <c r="B27" s="39"/>
      <c r="C27" s="40"/>
      <c r="D27" s="40"/>
      <c r="E27" s="40"/>
      <c r="F27" s="40"/>
      <c r="G27" s="40"/>
      <c r="H27" s="40"/>
      <c r="I27" s="40"/>
      <c r="J27" s="44"/>
      <c r="K27" s="45"/>
    </row>
    <row r="28" spans="2:11" ht="21.65" customHeight="1">
      <c r="B28" s="37"/>
      <c r="C28" s="40"/>
      <c r="D28" s="40"/>
      <c r="E28" s="40"/>
      <c r="F28" s="40"/>
      <c r="G28" s="40"/>
      <c r="H28" s="40"/>
      <c r="I28" s="40"/>
      <c r="J28" s="44"/>
      <c r="K28" s="45"/>
    </row>
    <row r="29" spans="2:11">
      <c r="B29" s="37"/>
      <c r="C29" s="37"/>
      <c r="D29" s="37"/>
      <c r="E29" s="37"/>
      <c r="F29" s="37"/>
      <c r="G29" s="40"/>
      <c r="H29" s="40"/>
      <c r="I29" s="40"/>
      <c r="J29" s="45"/>
      <c r="K29" s="39"/>
    </row>
    <row r="30" spans="2:11">
      <c r="B30" s="39"/>
      <c r="C30" s="38"/>
      <c r="D30" s="38"/>
      <c r="E30" s="40"/>
      <c r="F30" s="40"/>
      <c r="G30" s="40"/>
      <c r="H30" s="40"/>
      <c r="I30" s="40"/>
      <c r="J30" s="40"/>
      <c r="K30" s="39"/>
    </row>
    <row r="31" spans="2:11" ht="23">
      <c r="B31" s="132" t="s">
        <v>108</v>
      </c>
      <c r="C31" s="132"/>
      <c r="D31" s="132"/>
      <c r="E31" s="132"/>
      <c r="F31" s="132"/>
      <c r="G31" s="132"/>
      <c r="H31" s="132"/>
      <c r="I31" s="132"/>
      <c r="J31" s="132"/>
      <c r="K31" s="39"/>
    </row>
    <row r="32" spans="2:11">
      <c r="B32" s="38"/>
      <c r="C32" s="38"/>
      <c r="D32" s="38"/>
      <c r="E32" s="40"/>
      <c r="F32" s="40"/>
      <c r="G32" s="40"/>
      <c r="H32" s="40"/>
      <c r="I32" s="40"/>
      <c r="J32" s="40"/>
      <c r="K32" s="39"/>
    </row>
    <row r="33" spans="2:11" s="47" customFormat="1" ht="29.15" customHeight="1">
      <c r="B33" s="42" t="s">
        <v>0</v>
      </c>
      <c r="C33" s="131" t="s">
        <v>1</v>
      </c>
      <c r="D33" s="131"/>
      <c r="E33" s="131"/>
      <c r="F33" s="131" t="s">
        <v>2</v>
      </c>
      <c r="G33" s="131"/>
      <c r="H33" s="31" t="s">
        <v>3</v>
      </c>
      <c r="I33" s="31" t="s">
        <v>4</v>
      </c>
      <c r="J33" s="31" t="s">
        <v>109</v>
      </c>
      <c r="K33" s="31" t="s">
        <v>110</v>
      </c>
    </row>
    <row r="34" spans="2:11" s="47" customFormat="1" ht="162" customHeight="1">
      <c r="B34" s="48">
        <v>1</v>
      </c>
      <c r="C34" s="123" t="s">
        <v>141</v>
      </c>
      <c r="D34" s="123"/>
      <c r="E34" s="123"/>
      <c r="F34" s="124" t="s">
        <v>7</v>
      </c>
      <c r="G34" s="124"/>
      <c r="H34" s="49" t="s">
        <v>111</v>
      </c>
      <c r="I34" s="50">
        <v>1</v>
      </c>
      <c r="J34" s="51"/>
      <c r="K34" s="48"/>
    </row>
    <row r="35" spans="2:11" s="47" customFormat="1" ht="209.5" customHeight="1">
      <c r="B35" s="48">
        <v>2</v>
      </c>
      <c r="C35" s="123" t="s">
        <v>142</v>
      </c>
      <c r="D35" s="123"/>
      <c r="E35" s="123"/>
      <c r="F35" s="124" t="s">
        <v>8</v>
      </c>
      <c r="G35" s="124"/>
      <c r="H35" s="48" t="s">
        <v>9</v>
      </c>
      <c r="I35" s="48"/>
      <c r="J35" s="51"/>
      <c r="K35" s="48"/>
    </row>
    <row r="36" spans="2:11" s="47" customFormat="1" ht="236.5" customHeight="1">
      <c r="B36" s="48">
        <v>3</v>
      </c>
      <c r="C36" s="123" t="s">
        <v>143</v>
      </c>
      <c r="D36" s="123"/>
      <c r="E36" s="123"/>
      <c r="F36" s="124" t="s">
        <v>10</v>
      </c>
      <c r="G36" s="124"/>
      <c r="H36" s="48" t="s">
        <v>11</v>
      </c>
      <c r="I36" s="48"/>
      <c r="J36" s="51"/>
      <c r="K36" s="48"/>
    </row>
    <row r="37" spans="2:11" s="47" customFormat="1" ht="195" customHeight="1">
      <c r="B37" s="48">
        <v>4</v>
      </c>
      <c r="C37" s="123" t="s">
        <v>144</v>
      </c>
      <c r="D37" s="123"/>
      <c r="E37" s="123"/>
      <c r="F37" s="124" t="s">
        <v>12</v>
      </c>
      <c r="G37" s="124"/>
      <c r="H37" s="48" t="s">
        <v>13</v>
      </c>
      <c r="I37" s="48"/>
      <c r="J37" s="51"/>
      <c r="K37" s="48"/>
    </row>
    <row r="38" spans="2:11" s="47" customFormat="1" ht="88.4" customHeight="1">
      <c r="B38" s="48">
        <v>5</v>
      </c>
      <c r="C38" s="123" t="s">
        <v>145</v>
      </c>
      <c r="D38" s="123"/>
      <c r="E38" s="123"/>
      <c r="F38" s="124" t="s">
        <v>14</v>
      </c>
      <c r="G38" s="124"/>
      <c r="H38" s="48" t="s">
        <v>9</v>
      </c>
      <c r="I38" s="50">
        <f>+J96</f>
        <v>0</v>
      </c>
      <c r="J38" s="51"/>
      <c r="K38" s="48"/>
    </row>
    <row r="39" spans="2:11" s="47" customFormat="1" ht="272.5" customHeight="1">
      <c r="B39" s="48">
        <v>6</v>
      </c>
      <c r="C39" s="123" t="s">
        <v>146</v>
      </c>
      <c r="D39" s="123"/>
      <c r="E39" s="123"/>
      <c r="F39" s="124" t="s">
        <v>15</v>
      </c>
      <c r="G39" s="124"/>
      <c r="H39" s="49" t="s">
        <v>16</v>
      </c>
      <c r="I39" s="50"/>
      <c r="J39" s="51"/>
      <c r="K39" s="48"/>
    </row>
    <row r="40" spans="2:11" s="47" customFormat="1" ht="192" customHeight="1">
      <c r="B40" s="48">
        <v>7</v>
      </c>
      <c r="C40" s="123" t="s">
        <v>147</v>
      </c>
      <c r="D40" s="123"/>
      <c r="E40" s="123"/>
      <c r="F40" s="124" t="s">
        <v>17</v>
      </c>
      <c r="G40" s="124"/>
      <c r="H40" s="49" t="s">
        <v>18</v>
      </c>
      <c r="I40" s="48"/>
      <c r="J40" s="51"/>
      <c r="K40" s="48"/>
    </row>
    <row r="41" spans="2:11" s="47" customFormat="1" ht="232.75" customHeight="1">
      <c r="B41" s="48">
        <v>8</v>
      </c>
      <c r="C41" s="123" t="s">
        <v>148</v>
      </c>
      <c r="D41" s="123"/>
      <c r="E41" s="123"/>
      <c r="F41" s="124" t="s">
        <v>140</v>
      </c>
      <c r="G41" s="124"/>
      <c r="H41" s="49" t="s">
        <v>20</v>
      </c>
      <c r="I41" s="48"/>
      <c r="J41" s="51"/>
      <c r="K41" s="48"/>
    </row>
    <row r="42" spans="2:11" s="47" customFormat="1" ht="292.5" customHeight="1">
      <c r="B42" s="48">
        <v>9</v>
      </c>
      <c r="C42" s="123" t="s">
        <v>149</v>
      </c>
      <c r="D42" s="123"/>
      <c r="E42" s="123"/>
      <c r="F42" s="124" t="s">
        <v>21</v>
      </c>
      <c r="G42" s="124"/>
      <c r="H42" s="49" t="s">
        <v>22</v>
      </c>
      <c r="I42" s="48"/>
      <c r="J42" s="51"/>
      <c r="K42" s="48"/>
    </row>
    <row r="43" spans="2:11" s="47" customFormat="1" ht="262.64999999999998" customHeight="1">
      <c r="B43" s="48">
        <v>10</v>
      </c>
      <c r="C43" s="123" t="s">
        <v>150</v>
      </c>
      <c r="D43" s="123"/>
      <c r="E43" s="123"/>
      <c r="F43" s="124" t="s">
        <v>23</v>
      </c>
      <c r="G43" s="124"/>
      <c r="H43" s="49" t="s">
        <v>22</v>
      </c>
      <c r="I43" s="48"/>
      <c r="J43" s="51"/>
      <c r="K43" s="48"/>
    </row>
    <row r="44" spans="2:11" s="47" customFormat="1" ht="249" customHeight="1">
      <c r="B44" s="48">
        <v>11</v>
      </c>
      <c r="C44" s="123" t="s">
        <v>151</v>
      </c>
      <c r="D44" s="123"/>
      <c r="E44" s="123"/>
      <c r="F44" s="124" t="s">
        <v>24</v>
      </c>
      <c r="G44" s="124"/>
      <c r="H44" s="49" t="s">
        <v>22</v>
      </c>
      <c r="I44" s="48"/>
      <c r="J44" s="51"/>
      <c r="K44" s="48"/>
    </row>
    <row r="45" spans="2:11" s="47" customFormat="1" ht="145.65" customHeight="1">
      <c r="B45" s="48">
        <v>12</v>
      </c>
      <c r="C45" s="123" t="s">
        <v>152</v>
      </c>
      <c r="D45" s="123"/>
      <c r="E45" s="123"/>
      <c r="F45" s="124" t="s">
        <v>25</v>
      </c>
      <c r="G45" s="124"/>
      <c r="H45" s="49" t="s">
        <v>22</v>
      </c>
      <c r="I45" s="48"/>
      <c r="J45" s="51"/>
      <c r="K45" s="48"/>
    </row>
    <row r="46" spans="2:11" s="47" customFormat="1" ht="282.64999999999998" customHeight="1">
      <c r="B46" s="48">
        <v>13</v>
      </c>
      <c r="C46" s="123" t="s">
        <v>153</v>
      </c>
      <c r="D46" s="123"/>
      <c r="E46" s="123"/>
      <c r="F46" s="124" t="s">
        <v>26</v>
      </c>
      <c r="G46" s="124"/>
      <c r="H46" s="49" t="s">
        <v>22</v>
      </c>
      <c r="I46" s="48"/>
      <c r="J46" s="51"/>
      <c r="K46" s="48"/>
    </row>
    <row r="47" spans="2:11" s="47" customFormat="1" ht="166.75" customHeight="1">
      <c r="B47" s="48">
        <v>14</v>
      </c>
      <c r="C47" s="123" t="s">
        <v>154</v>
      </c>
      <c r="D47" s="123"/>
      <c r="E47" s="123"/>
      <c r="F47" s="124" t="s">
        <v>27</v>
      </c>
      <c r="G47" s="124"/>
      <c r="H47" s="49" t="s">
        <v>22</v>
      </c>
      <c r="I47" s="48"/>
      <c r="J47" s="51"/>
      <c r="K47" s="48"/>
    </row>
    <row r="48" spans="2:11" s="47" customFormat="1" ht="270.64999999999998" customHeight="1">
      <c r="B48" s="48">
        <v>15</v>
      </c>
      <c r="C48" s="123" t="s">
        <v>155</v>
      </c>
      <c r="D48" s="123"/>
      <c r="E48" s="123"/>
      <c r="F48" s="124" t="s">
        <v>28</v>
      </c>
      <c r="G48" s="124"/>
      <c r="H48" s="48" t="s">
        <v>9</v>
      </c>
      <c r="I48" s="48"/>
      <c r="J48" s="51"/>
      <c r="K48" s="48"/>
    </row>
    <row r="49" spans="2:11" s="47" customFormat="1" ht="200.5" customHeight="1">
      <c r="B49" s="48">
        <v>16</v>
      </c>
      <c r="C49" s="123" t="s">
        <v>156</v>
      </c>
      <c r="D49" s="123"/>
      <c r="E49" s="123"/>
      <c r="F49" s="124" t="s">
        <v>29</v>
      </c>
      <c r="G49" s="124"/>
      <c r="H49" s="48"/>
      <c r="I49" s="48"/>
      <c r="J49" s="51"/>
      <c r="K49" s="48"/>
    </row>
    <row r="50" spans="2:11" s="47" customFormat="1" ht="52.75" customHeight="1">
      <c r="B50" s="48">
        <v>17</v>
      </c>
      <c r="C50" s="128" t="s">
        <v>112</v>
      </c>
      <c r="D50" s="128"/>
      <c r="E50" s="128"/>
      <c r="F50" s="124" t="s">
        <v>113</v>
      </c>
      <c r="G50" s="124"/>
      <c r="H50" s="52"/>
      <c r="I50" s="48"/>
      <c r="J50" s="51"/>
      <c r="K50" s="48"/>
    </row>
    <row r="51" spans="2:11" s="47" customFormat="1" ht="87" customHeight="1">
      <c r="B51" s="48">
        <v>18</v>
      </c>
      <c r="C51" s="123" t="s">
        <v>157</v>
      </c>
      <c r="D51" s="123"/>
      <c r="E51" s="123"/>
      <c r="F51" s="124" t="s">
        <v>30</v>
      </c>
      <c r="G51" s="124"/>
      <c r="H51" s="48" t="s">
        <v>9</v>
      </c>
      <c r="I51" s="48"/>
      <c r="J51" s="51"/>
      <c r="K51" s="48"/>
    </row>
    <row r="52" spans="2:11" s="47" customFormat="1" ht="163.4" customHeight="1">
      <c r="B52" s="48">
        <v>19</v>
      </c>
      <c r="C52" s="123" t="s">
        <v>158</v>
      </c>
      <c r="D52" s="123"/>
      <c r="E52" s="123"/>
      <c r="F52" s="124" t="s">
        <v>31</v>
      </c>
      <c r="G52" s="124"/>
      <c r="H52" s="48" t="s">
        <v>9</v>
      </c>
      <c r="I52" s="50"/>
      <c r="J52" s="51"/>
      <c r="K52" s="38"/>
    </row>
    <row r="53" spans="2:11" s="47" customFormat="1" ht="122.4" customHeight="1">
      <c r="B53" s="48">
        <v>20</v>
      </c>
      <c r="C53" s="123" t="s">
        <v>159</v>
      </c>
      <c r="D53" s="123"/>
      <c r="E53" s="123"/>
      <c r="F53" s="124" t="s">
        <v>32</v>
      </c>
      <c r="G53" s="124"/>
      <c r="H53" s="48" t="s">
        <v>9</v>
      </c>
      <c r="I53" s="50">
        <f>+J100</f>
        <v>0</v>
      </c>
      <c r="J53" s="51"/>
      <c r="K53" s="48"/>
    </row>
    <row r="54" spans="2:11" s="47" customFormat="1" ht="103.75" customHeight="1">
      <c r="B54" s="48">
        <v>21</v>
      </c>
      <c r="C54" s="123" t="s">
        <v>160</v>
      </c>
      <c r="D54" s="123"/>
      <c r="E54" s="123"/>
      <c r="F54" s="124" t="s">
        <v>33</v>
      </c>
      <c r="G54" s="124"/>
      <c r="H54" s="48" t="s">
        <v>9</v>
      </c>
      <c r="I54" s="50">
        <f>+J105</f>
        <v>0</v>
      </c>
      <c r="J54" s="51"/>
      <c r="K54" s="48"/>
    </row>
    <row r="55" spans="2:11" s="47" customFormat="1" ht="214.75" customHeight="1">
      <c r="B55" s="48">
        <v>22</v>
      </c>
      <c r="C55" s="123" t="s">
        <v>161</v>
      </c>
      <c r="D55" s="123"/>
      <c r="E55" s="123"/>
      <c r="F55" s="124" t="s">
        <v>34</v>
      </c>
      <c r="G55" s="124"/>
      <c r="H55" s="48" t="s">
        <v>9</v>
      </c>
      <c r="I55" s="48"/>
      <c r="J55" s="51"/>
      <c r="K55" s="48"/>
    </row>
    <row r="56" spans="2:11" s="47" customFormat="1" ht="32.15" customHeight="1">
      <c r="B56" s="48">
        <v>23</v>
      </c>
      <c r="C56" s="128" t="s">
        <v>114</v>
      </c>
      <c r="D56" s="128"/>
      <c r="E56" s="128"/>
      <c r="F56" s="124"/>
      <c r="G56" s="124"/>
      <c r="H56" s="41"/>
      <c r="I56" s="48"/>
      <c r="J56" s="51"/>
      <c r="K56" s="48"/>
    </row>
    <row r="57" spans="2:11" s="47" customFormat="1" ht="64.400000000000006" customHeight="1">
      <c r="B57" s="48">
        <v>24</v>
      </c>
      <c r="C57" s="123" t="s">
        <v>162</v>
      </c>
      <c r="D57" s="123"/>
      <c r="E57" s="123"/>
      <c r="F57" s="124" t="s">
        <v>35</v>
      </c>
      <c r="G57" s="124"/>
      <c r="H57" s="48"/>
      <c r="I57" s="48"/>
      <c r="J57" s="51"/>
      <c r="K57" s="39"/>
    </row>
    <row r="58" spans="2:11" s="47" customFormat="1" ht="102.65" customHeight="1">
      <c r="B58" s="48">
        <v>25</v>
      </c>
      <c r="C58" s="123" t="s">
        <v>163</v>
      </c>
      <c r="D58" s="123"/>
      <c r="E58" s="123"/>
      <c r="F58" s="124" t="s">
        <v>36</v>
      </c>
      <c r="G58" s="124"/>
      <c r="H58" s="49" t="s">
        <v>22</v>
      </c>
      <c r="I58" s="50"/>
      <c r="J58" s="51"/>
      <c r="K58" s="38"/>
    </row>
    <row r="59" spans="2:11" s="47" customFormat="1" ht="216.65" customHeight="1">
      <c r="B59" s="48">
        <v>26</v>
      </c>
      <c r="C59" s="123" t="s">
        <v>164</v>
      </c>
      <c r="D59" s="123"/>
      <c r="E59" s="123"/>
      <c r="F59" s="124" t="s">
        <v>37</v>
      </c>
      <c r="G59" s="124"/>
      <c r="H59" s="49" t="s">
        <v>22</v>
      </c>
      <c r="I59" s="48"/>
      <c r="J59" s="51"/>
      <c r="K59" s="48"/>
    </row>
    <row r="60" spans="2:11" s="47" customFormat="1" ht="180.65" customHeight="1">
      <c r="B60" s="48">
        <v>27</v>
      </c>
      <c r="C60" s="123" t="s">
        <v>165</v>
      </c>
      <c r="D60" s="123"/>
      <c r="E60" s="123"/>
      <c r="F60" s="124" t="s">
        <v>38</v>
      </c>
      <c r="G60" s="124"/>
      <c r="H60" s="49" t="s">
        <v>22</v>
      </c>
      <c r="I60" s="48">
        <v>0</v>
      </c>
      <c r="J60" s="51"/>
      <c r="K60" s="48"/>
    </row>
    <row r="61" spans="2:11" s="47" customFormat="1" ht="177" customHeight="1">
      <c r="B61" s="48">
        <v>28</v>
      </c>
      <c r="C61" s="123" t="s">
        <v>39</v>
      </c>
      <c r="D61" s="123"/>
      <c r="E61" s="123"/>
      <c r="F61" s="124" t="s">
        <v>40</v>
      </c>
      <c r="G61" s="124"/>
      <c r="H61" s="92" t="s">
        <v>9</v>
      </c>
      <c r="I61" s="50">
        <f>+J95</f>
        <v>92.4</v>
      </c>
      <c r="J61" s="51"/>
      <c r="K61" s="48"/>
    </row>
    <row r="62" spans="2:11" s="47" customFormat="1" ht="111.65" customHeight="1">
      <c r="B62" s="48">
        <v>29</v>
      </c>
      <c r="C62" s="123" t="s">
        <v>166</v>
      </c>
      <c r="D62" s="123"/>
      <c r="E62" s="123"/>
      <c r="F62" s="124" t="s">
        <v>41</v>
      </c>
      <c r="G62" s="124"/>
      <c r="H62" s="49" t="s">
        <v>9</v>
      </c>
      <c r="I62" s="50"/>
      <c r="J62" s="51"/>
      <c r="K62" s="48"/>
    </row>
    <row r="63" spans="2:11" s="47" customFormat="1" ht="241.75" customHeight="1">
      <c r="B63" s="48">
        <v>30</v>
      </c>
      <c r="C63" s="123" t="s">
        <v>167</v>
      </c>
      <c r="D63" s="123"/>
      <c r="E63" s="123"/>
      <c r="F63" s="124" t="s">
        <v>42</v>
      </c>
      <c r="G63" s="124"/>
      <c r="H63" s="49" t="s">
        <v>22</v>
      </c>
      <c r="I63" s="50"/>
      <c r="J63" s="51"/>
      <c r="K63" s="48"/>
    </row>
    <row r="64" spans="2:11" s="47" customFormat="1" ht="249" customHeight="1">
      <c r="B64" s="48">
        <v>31</v>
      </c>
      <c r="C64" s="123" t="s">
        <v>115</v>
      </c>
      <c r="D64" s="123"/>
      <c r="E64" s="123"/>
      <c r="F64" s="124" t="s">
        <v>43</v>
      </c>
      <c r="G64" s="124"/>
      <c r="H64" s="49" t="s">
        <v>44</v>
      </c>
      <c r="I64" s="50"/>
      <c r="J64" s="51"/>
      <c r="K64" s="48"/>
    </row>
    <row r="65" spans="2:11" s="47" customFormat="1" ht="138" customHeight="1">
      <c r="B65" s="48">
        <v>32</v>
      </c>
      <c r="C65" s="123" t="s">
        <v>168</v>
      </c>
      <c r="D65" s="123"/>
      <c r="E65" s="123"/>
      <c r="F65" s="124" t="s">
        <v>45</v>
      </c>
      <c r="G65" s="124"/>
      <c r="H65" s="49" t="s">
        <v>46</v>
      </c>
      <c r="I65" s="50"/>
      <c r="J65" s="51"/>
      <c r="K65" s="48"/>
    </row>
    <row r="66" spans="2:11" s="47" customFormat="1" ht="166.75" customHeight="1">
      <c r="B66" s="48">
        <v>33</v>
      </c>
      <c r="C66" s="123" t="s">
        <v>169</v>
      </c>
      <c r="D66" s="123"/>
      <c r="E66" s="123"/>
      <c r="F66" s="124" t="s">
        <v>47</v>
      </c>
      <c r="G66" s="124"/>
      <c r="H66" s="49" t="s">
        <v>44</v>
      </c>
      <c r="I66" s="50"/>
      <c r="J66" s="51"/>
      <c r="K66" s="48"/>
    </row>
    <row r="67" spans="2:11" s="47" customFormat="1" ht="165" customHeight="1">
      <c r="B67" s="48">
        <v>34</v>
      </c>
      <c r="C67" s="123" t="s">
        <v>170</v>
      </c>
      <c r="D67" s="123"/>
      <c r="E67" s="123"/>
      <c r="F67" s="124" t="s">
        <v>48</v>
      </c>
      <c r="G67" s="124"/>
      <c r="H67" s="49" t="s">
        <v>20</v>
      </c>
      <c r="I67" s="48"/>
      <c r="J67" s="51"/>
      <c r="K67" s="48"/>
    </row>
    <row r="68" spans="2:11" s="47" customFormat="1" ht="409.5" customHeight="1">
      <c r="B68" s="48">
        <v>35</v>
      </c>
      <c r="C68" s="123" t="s">
        <v>171</v>
      </c>
      <c r="D68" s="123"/>
      <c r="E68" s="123"/>
      <c r="F68" s="124" t="s">
        <v>49</v>
      </c>
      <c r="G68" s="124"/>
      <c r="H68" s="49" t="s">
        <v>16</v>
      </c>
      <c r="I68" s="48"/>
      <c r="J68" s="51"/>
      <c r="K68" s="48"/>
    </row>
    <row r="69" spans="2:11" s="47" customFormat="1" ht="201" customHeight="1">
      <c r="B69" s="48">
        <v>36</v>
      </c>
      <c r="C69" s="123" t="s">
        <v>172</v>
      </c>
      <c r="D69" s="123"/>
      <c r="E69" s="123"/>
      <c r="F69" s="124" t="s">
        <v>50</v>
      </c>
      <c r="G69" s="124"/>
      <c r="H69" s="48" t="s">
        <v>13</v>
      </c>
      <c r="I69" s="48"/>
      <c r="J69" s="51"/>
      <c r="K69" s="48"/>
    </row>
    <row r="70" spans="2:11" s="47" customFormat="1" ht="201" customHeight="1">
      <c r="B70" s="48">
        <v>37</v>
      </c>
      <c r="C70" s="123" t="s">
        <v>173</v>
      </c>
      <c r="D70" s="123"/>
      <c r="E70" s="123"/>
      <c r="F70" s="124" t="s">
        <v>51</v>
      </c>
      <c r="G70" s="124"/>
      <c r="H70" s="48" t="s">
        <v>13</v>
      </c>
      <c r="I70" s="48"/>
      <c r="J70" s="51"/>
      <c r="K70" s="48"/>
    </row>
    <row r="71" spans="2:11" s="47" customFormat="1" ht="141" customHeight="1">
      <c r="B71" s="48">
        <v>38</v>
      </c>
      <c r="C71" s="123" t="s">
        <v>52</v>
      </c>
      <c r="D71" s="123"/>
      <c r="E71" s="123"/>
      <c r="F71" s="129" t="s">
        <v>53</v>
      </c>
      <c r="G71" s="129"/>
      <c r="H71" s="48" t="s">
        <v>13</v>
      </c>
      <c r="I71" s="45"/>
      <c r="J71" s="51"/>
      <c r="K71" s="48"/>
    </row>
    <row r="72" spans="2:11" s="47" customFormat="1" ht="228.65" customHeight="1">
      <c r="B72" s="48">
        <v>39</v>
      </c>
      <c r="C72" s="123" t="s">
        <v>54</v>
      </c>
      <c r="D72" s="123"/>
      <c r="E72" s="123"/>
      <c r="F72" s="129" t="s">
        <v>55</v>
      </c>
      <c r="G72" s="129"/>
      <c r="H72" s="48" t="s">
        <v>13</v>
      </c>
      <c r="I72" s="45"/>
      <c r="J72" s="51"/>
      <c r="K72" s="48"/>
    </row>
    <row r="73" spans="2:11" s="47" customFormat="1" ht="228.65" customHeight="1">
      <c r="B73" s="48">
        <v>40</v>
      </c>
      <c r="C73" s="119" t="s">
        <v>116</v>
      </c>
      <c r="D73" s="119"/>
      <c r="E73" s="119"/>
      <c r="F73" s="129" t="s">
        <v>56</v>
      </c>
      <c r="G73" s="129"/>
      <c r="H73" s="48" t="s">
        <v>57</v>
      </c>
      <c r="I73" s="45"/>
      <c r="J73" s="51"/>
      <c r="K73" s="48"/>
    </row>
    <row r="74" spans="2:11" s="47" customFormat="1" ht="228.65" customHeight="1">
      <c r="B74" s="48">
        <v>41</v>
      </c>
      <c r="C74" s="123" t="s">
        <v>58</v>
      </c>
      <c r="D74" s="123"/>
      <c r="E74" s="123"/>
      <c r="F74" s="124" t="s">
        <v>59</v>
      </c>
      <c r="G74" s="124"/>
      <c r="H74" s="38" t="s">
        <v>60</v>
      </c>
      <c r="I74" s="48"/>
      <c r="J74" s="51"/>
      <c r="K74" s="48"/>
    </row>
    <row r="75" spans="2:11" s="47" customFormat="1" ht="201" customHeight="1">
      <c r="B75" s="48">
        <v>42</v>
      </c>
      <c r="C75" s="119" t="s">
        <v>61</v>
      </c>
      <c r="D75" s="119"/>
      <c r="E75" s="119"/>
      <c r="F75" s="124" t="s">
        <v>62</v>
      </c>
      <c r="G75" s="124"/>
      <c r="H75" s="38" t="s">
        <v>60</v>
      </c>
      <c r="I75" s="48"/>
      <c r="J75" s="51"/>
      <c r="K75" s="48"/>
    </row>
    <row r="76" spans="2:11" s="47" customFormat="1" ht="145.65" customHeight="1">
      <c r="B76" s="48">
        <v>43</v>
      </c>
      <c r="C76" s="123" t="s">
        <v>117</v>
      </c>
      <c r="D76" s="123"/>
      <c r="E76" s="123"/>
      <c r="F76" s="124" t="s">
        <v>62</v>
      </c>
      <c r="G76" s="124"/>
      <c r="H76" s="38" t="s">
        <v>22</v>
      </c>
      <c r="I76" s="48"/>
      <c r="J76" s="51"/>
      <c r="K76" s="48"/>
    </row>
    <row r="77" spans="2:11" s="47" customFormat="1" ht="161.5" customHeight="1">
      <c r="B77" s="48">
        <v>44</v>
      </c>
      <c r="C77" s="123" t="s">
        <v>118</v>
      </c>
      <c r="D77" s="123"/>
      <c r="E77" s="123"/>
      <c r="F77" s="124" t="s">
        <v>63</v>
      </c>
      <c r="G77" s="124"/>
      <c r="H77" s="38" t="s">
        <v>13</v>
      </c>
      <c r="I77" s="48"/>
      <c r="J77" s="51"/>
      <c r="K77" s="48"/>
    </row>
    <row r="78" spans="2:11" s="47" customFormat="1" ht="161.5" customHeight="1">
      <c r="B78" s="48">
        <v>45</v>
      </c>
      <c r="C78" s="123" t="s">
        <v>66</v>
      </c>
      <c r="D78" s="123"/>
      <c r="E78" s="123"/>
      <c r="F78" s="124" t="s">
        <v>67</v>
      </c>
      <c r="G78" s="124"/>
      <c r="H78" s="38" t="s">
        <v>64</v>
      </c>
      <c r="I78" s="50">
        <v>0</v>
      </c>
      <c r="J78" s="51"/>
      <c r="K78" s="48"/>
    </row>
    <row r="79" spans="2:11" s="47" customFormat="1" ht="136.4" customHeight="1">
      <c r="B79" s="48">
        <v>46</v>
      </c>
      <c r="C79" s="123" t="s">
        <v>119</v>
      </c>
      <c r="D79" s="123"/>
      <c r="E79" s="123"/>
      <c r="F79" s="124" t="s">
        <v>79</v>
      </c>
      <c r="G79" s="124"/>
      <c r="H79" s="38" t="s">
        <v>13</v>
      </c>
      <c r="I79" s="50">
        <v>0</v>
      </c>
      <c r="J79" s="51"/>
      <c r="K79" s="48"/>
    </row>
    <row r="80" spans="2:11" s="47" customFormat="1" ht="168" customHeight="1">
      <c r="B80" s="48">
        <v>47</v>
      </c>
      <c r="C80" s="123" t="s">
        <v>69</v>
      </c>
      <c r="D80" s="123"/>
      <c r="E80" s="123"/>
      <c r="F80" s="124" t="s">
        <v>70</v>
      </c>
      <c r="G80" s="124"/>
      <c r="H80" s="38" t="s">
        <v>57</v>
      </c>
      <c r="I80" s="50"/>
      <c r="J80" s="51"/>
      <c r="K80" s="48">
        <v>0</v>
      </c>
    </row>
    <row r="81" spans="2:11" s="47" customFormat="1" ht="176.4" customHeight="1">
      <c r="B81" s="48">
        <v>48</v>
      </c>
      <c r="C81" s="123" t="s">
        <v>120</v>
      </c>
      <c r="D81" s="123"/>
      <c r="E81" s="123"/>
      <c r="F81" s="120" t="s">
        <v>65</v>
      </c>
      <c r="G81" s="121"/>
      <c r="H81" s="37" t="s">
        <v>121</v>
      </c>
      <c r="I81" s="53"/>
      <c r="J81" s="53"/>
      <c r="K81" s="53"/>
    </row>
    <row r="82" spans="2:11" s="47" customFormat="1" ht="162.65" customHeight="1">
      <c r="B82" s="48">
        <v>49</v>
      </c>
      <c r="C82" s="119" t="s">
        <v>68</v>
      </c>
      <c r="D82" s="119"/>
      <c r="E82" s="119"/>
      <c r="F82" s="120" t="s">
        <v>122</v>
      </c>
      <c r="G82" s="121"/>
      <c r="H82" s="37" t="s">
        <v>11</v>
      </c>
      <c r="I82" s="37"/>
      <c r="J82" s="37"/>
      <c r="K82" s="37"/>
    </row>
    <row r="83" spans="2:11" s="47" customFormat="1" ht="196.4" customHeight="1">
      <c r="B83" s="48">
        <v>50</v>
      </c>
      <c r="C83" s="119" t="s">
        <v>71</v>
      </c>
      <c r="D83" s="119"/>
      <c r="E83" s="119"/>
      <c r="F83" s="120" t="s">
        <v>81</v>
      </c>
      <c r="G83" s="121"/>
      <c r="H83" s="37" t="s">
        <v>121</v>
      </c>
      <c r="I83" s="37"/>
      <c r="J83" s="37"/>
      <c r="K83" s="37"/>
    </row>
    <row r="84" spans="2:11" s="47" customFormat="1" ht="23">
      <c r="B84" s="125" t="s">
        <v>123</v>
      </c>
      <c r="C84" s="126"/>
      <c r="D84" s="127"/>
      <c r="E84" s="54" t="s">
        <v>124</v>
      </c>
      <c r="F84" s="54"/>
      <c r="G84" s="54" t="s">
        <v>125</v>
      </c>
      <c r="H84" s="54" t="s">
        <v>126</v>
      </c>
      <c r="I84" s="52" t="s">
        <v>127</v>
      </c>
      <c r="J84" s="54" t="s">
        <v>4</v>
      </c>
      <c r="K84" s="54" t="s">
        <v>3</v>
      </c>
    </row>
    <row r="85" spans="2:11" s="47" customFormat="1" ht="23">
      <c r="B85" s="52"/>
      <c r="C85" s="52"/>
      <c r="D85" s="52"/>
      <c r="E85" s="54"/>
      <c r="F85" s="54"/>
      <c r="G85" s="54"/>
      <c r="H85" s="54"/>
      <c r="I85" s="52"/>
      <c r="J85" s="54"/>
      <c r="K85" s="54"/>
    </row>
    <row r="86" spans="2:11" s="47" customFormat="1" ht="14.4" customHeight="1">
      <c r="B86" s="55"/>
      <c r="C86" s="52"/>
      <c r="D86" s="52"/>
      <c r="E86" s="54"/>
      <c r="F86" s="54"/>
      <c r="G86" s="54"/>
      <c r="H86" s="54"/>
      <c r="I86" s="52"/>
      <c r="J86" s="54"/>
      <c r="K86" s="54"/>
    </row>
    <row r="87" spans="2:11" s="47" customFormat="1" ht="23">
      <c r="B87" s="128" t="s">
        <v>128</v>
      </c>
      <c r="C87" s="128"/>
      <c r="D87" s="128"/>
      <c r="E87" s="128"/>
      <c r="F87" s="56"/>
      <c r="G87" s="56"/>
      <c r="H87" s="56"/>
      <c r="I87" s="49"/>
      <c r="J87" s="55"/>
      <c r="K87" s="54"/>
    </row>
    <row r="88" spans="2:11" s="47" customFormat="1" ht="23">
      <c r="B88" s="122" t="s">
        <v>106</v>
      </c>
      <c r="C88" s="122"/>
      <c r="D88" s="122"/>
      <c r="E88" s="52">
        <v>0</v>
      </c>
      <c r="F88" s="56"/>
      <c r="G88" s="49"/>
      <c r="H88" s="49"/>
      <c r="I88" s="57"/>
      <c r="J88" s="58">
        <f>I88*H88*G88*E88</f>
        <v>0</v>
      </c>
      <c r="K88" s="54"/>
    </row>
    <row r="89" spans="2:11" s="47" customFormat="1" ht="23">
      <c r="B89" s="113" t="s">
        <v>129</v>
      </c>
      <c r="C89" s="113"/>
      <c r="D89" s="113"/>
      <c r="E89" s="46"/>
      <c r="F89" s="56"/>
      <c r="G89" s="56"/>
      <c r="H89" s="56"/>
      <c r="I89" s="57"/>
      <c r="J89" s="58">
        <f>SUM(J88:J88)</f>
        <v>0</v>
      </c>
      <c r="K89" s="49" t="s">
        <v>16</v>
      </c>
    </row>
    <row r="90" spans="2:11" s="47" customFormat="1" ht="23">
      <c r="B90" s="49"/>
      <c r="C90" s="59"/>
      <c r="D90" s="49"/>
      <c r="E90" s="46"/>
      <c r="F90" s="56"/>
      <c r="G90" s="56"/>
      <c r="H90" s="56"/>
      <c r="I90" s="57"/>
      <c r="J90" s="49"/>
      <c r="K90" s="49"/>
    </row>
    <row r="91" spans="2:11" s="47" customFormat="1">
      <c r="B91" s="39"/>
      <c r="C91" s="38"/>
      <c r="D91" s="38"/>
      <c r="E91" s="40"/>
      <c r="F91" s="40"/>
      <c r="G91" s="40"/>
      <c r="H91" s="40"/>
      <c r="I91" s="38"/>
      <c r="J91" s="40"/>
      <c r="K91" s="39"/>
    </row>
    <row r="92" spans="2:11" s="47" customFormat="1">
      <c r="B92" s="118" t="s">
        <v>288</v>
      </c>
      <c r="C92" s="118"/>
      <c r="D92" s="118"/>
      <c r="E92" s="60"/>
      <c r="F92" s="60"/>
      <c r="G92" s="40"/>
      <c r="H92" s="40"/>
      <c r="I92" s="38"/>
      <c r="J92" s="40"/>
      <c r="K92" s="39"/>
    </row>
    <row r="93" spans="2:11" s="47" customFormat="1">
      <c r="B93" s="117" t="s">
        <v>130</v>
      </c>
      <c r="C93" s="117"/>
      <c r="D93" s="117"/>
      <c r="E93" s="61"/>
      <c r="F93" s="61"/>
      <c r="G93" s="40"/>
      <c r="H93" s="40"/>
      <c r="I93" s="38"/>
      <c r="J93" s="62">
        <f>+J16</f>
        <v>84</v>
      </c>
      <c r="K93" s="39"/>
    </row>
    <row r="94" spans="2:11" s="47" customFormat="1">
      <c r="B94" s="117" t="s">
        <v>131</v>
      </c>
      <c r="C94" s="117"/>
      <c r="D94" s="117"/>
      <c r="E94" s="61"/>
      <c r="F94" s="61"/>
      <c r="G94" s="40"/>
      <c r="H94" s="40"/>
      <c r="I94" s="38"/>
      <c r="J94" s="62">
        <f>J93*0.1</f>
        <v>8.4</v>
      </c>
      <c r="K94" s="39"/>
    </row>
    <row r="95" spans="2:11" s="47" customFormat="1">
      <c r="B95" s="114" t="s">
        <v>129</v>
      </c>
      <c r="C95" s="114"/>
      <c r="D95" s="114"/>
      <c r="E95" s="61"/>
      <c r="F95" s="61"/>
      <c r="G95" s="40"/>
      <c r="H95" s="40"/>
      <c r="I95" s="38"/>
      <c r="J95" s="62">
        <f>SUM(J93:J94)</f>
        <v>92.4</v>
      </c>
      <c r="K95" s="38" t="s">
        <v>20</v>
      </c>
    </row>
    <row r="96" spans="2:11" s="47" customFormat="1">
      <c r="B96" s="114"/>
      <c r="C96" s="114"/>
      <c r="D96" s="114"/>
      <c r="E96" s="61"/>
      <c r="F96" s="61"/>
      <c r="G96" s="40"/>
      <c r="H96" s="40"/>
      <c r="I96" s="38"/>
      <c r="J96" s="62"/>
      <c r="K96" s="38"/>
    </row>
    <row r="97" spans="1:30" s="47" customFormat="1">
      <c r="B97" s="118"/>
      <c r="C97" s="118"/>
      <c r="D97" s="118"/>
      <c r="E97" s="30"/>
      <c r="F97" s="40"/>
      <c r="G97" s="40"/>
      <c r="H97" s="40"/>
      <c r="I97" s="45"/>
      <c r="J97" s="38"/>
      <c r="K97" s="38"/>
    </row>
    <row r="98" spans="1:30" s="47" customFormat="1">
      <c r="B98" s="117"/>
      <c r="C98" s="117"/>
      <c r="D98" s="117"/>
      <c r="E98" s="30"/>
      <c r="F98" s="30"/>
      <c r="G98" s="40"/>
      <c r="H98" s="40"/>
      <c r="I98" s="38"/>
      <c r="J98" s="62"/>
      <c r="K98" s="38"/>
    </row>
    <row r="99" spans="1:30" s="47" customFormat="1">
      <c r="B99" s="117"/>
      <c r="C99" s="117"/>
      <c r="D99" s="117"/>
      <c r="E99" s="30"/>
      <c r="F99" s="30"/>
      <c r="G99" s="40"/>
      <c r="H99" s="40"/>
      <c r="I99" s="38"/>
      <c r="J99" s="62"/>
      <c r="K99" s="38"/>
    </row>
    <row r="100" spans="1:30" s="47" customFormat="1">
      <c r="B100" s="114"/>
      <c r="C100" s="114"/>
      <c r="D100" s="114"/>
      <c r="E100" s="30"/>
      <c r="F100" s="30"/>
      <c r="G100" s="40"/>
      <c r="H100" s="40"/>
      <c r="I100" s="38"/>
      <c r="J100" s="62"/>
      <c r="K100" s="38"/>
    </row>
    <row r="101" spans="1:30" s="47" customFormat="1">
      <c r="B101" s="31"/>
      <c r="C101" s="63"/>
      <c r="D101" s="63"/>
      <c r="E101" s="30"/>
      <c r="F101" s="30"/>
      <c r="G101" s="40"/>
      <c r="H101" s="40"/>
      <c r="I101" s="38"/>
      <c r="J101" s="62"/>
      <c r="K101" s="38"/>
    </row>
    <row r="102" spans="1:30" s="47" customFormat="1">
      <c r="B102" s="115"/>
      <c r="C102" s="115"/>
      <c r="D102" s="115"/>
      <c r="E102" s="115"/>
      <c r="F102" s="30"/>
      <c r="G102" s="40"/>
      <c r="H102" s="40"/>
      <c r="I102" s="38"/>
      <c r="J102" s="62"/>
      <c r="K102" s="38"/>
    </row>
    <row r="103" spans="1:30" s="47" customFormat="1">
      <c r="B103" s="117"/>
      <c r="C103" s="117"/>
      <c r="D103" s="117"/>
      <c r="E103" s="30"/>
      <c r="F103" s="30"/>
      <c r="G103" s="40"/>
      <c r="H103" s="40"/>
      <c r="I103" s="38"/>
      <c r="J103" s="62"/>
    </row>
    <row r="104" spans="1:30" s="47" customFormat="1">
      <c r="B104" s="117"/>
      <c r="C104" s="117"/>
      <c r="D104" s="117"/>
      <c r="E104" s="30"/>
      <c r="F104" s="30"/>
      <c r="G104" s="116"/>
      <c r="H104" s="116"/>
      <c r="I104" s="116"/>
      <c r="J104" s="62"/>
      <c r="K104" s="39"/>
    </row>
    <row r="105" spans="1:30" s="47" customFormat="1">
      <c r="B105" s="117"/>
      <c r="C105" s="117"/>
      <c r="D105" s="117"/>
      <c r="E105" s="60"/>
      <c r="F105" s="60"/>
      <c r="G105" s="60"/>
      <c r="H105" s="40"/>
      <c r="I105" s="38"/>
      <c r="J105" s="62"/>
      <c r="K105" s="39"/>
    </row>
    <row r="106" spans="1:30">
      <c r="B106" s="39"/>
      <c r="C106" s="38"/>
      <c r="D106" s="38"/>
      <c r="E106" s="40"/>
      <c r="F106" s="40"/>
      <c r="G106" s="40"/>
      <c r="H106" s="40"/>
      <c r="I106" s="38"/>
      <c r="J106" s="40"/>
      <c r="K106" s="40"/>
    </row>
    <row r="107" spans="1:30">
      <c r="B107" s="118"/>
      <c r="C107" s="118"/>
      <c r="D107" s="118"/>
      <c r="E107" s="30"/>
      <c r="F107" s="30"/>
      <c r="G107" s="40"/>
      <c r="H107" s="40"/>
      <c r="I107" s="38"/>
      <c r="J107" s="40"/>
      <c r="K107" s="40"/>
    </row>
    <row r="108" spans="1:30">
      <c r="B108" s="117"/>
      <c r="C108" s="117"/>
      <c r="D108" s="117"/>
      <c r="E108" s="30"/>
      <c r="F108" s="30"/>
      <c r="G108" s="116"/>
      <c r="H108" s="116"/>
      <c r="I108" s="116"/>
      <c r="J108" s="62"/>
      <c r="K108" s="38"/>
    </row>
    <row r="109" spans="1:30" s="40" customFormat="1">
      <c r="A109" s="64"/>
      <c r="B109" s="39"/>
      <c r="C109" s="38"/>
      <c r="D109" s="38"/>
      <c r="I109" s="38"/>
      <c r="J109" s="62"/>
      <c r="L109" s="29"/>
      <c r="M109" s="29"/>
      <c r="N109" s="29"/>
      <c r="O109" s="29"/>
      <c r="P109" s="29"/>
      <c r="Q109" s="29"/>
      <c r="R109" s="29"/>
      <c r="S109" s="29"/>
      <c r="T109" s="29"/>
      <c r="U109" s="29"/>
      <c r="V109" s="29"/>
      <c r="W109" s="29"/>
      <c r="X109" s="29"/>
      <c r="Y109" s="29"/>
      <c r="Z109" s="29"/>
      <c r="AA109" s="29"/>
      <c r="AB109" s="29"/>
      <c r="AC109" s="29"/>
      <c r="AD109" s="29"/>
    </row>
    <row r="110" spans="1:30" s="40" customFormat="1">
      <c r="A110" s="64"/>
      <c r="B110" s="39"/>
      <c r="C110" s="38"/>
      <c r="D110" s="38"/>
      <c r="I110" s="38"/>
      <c r="J110" s="62"/>
      <c r="K110" s="38"/>
      <c r="L110" s="29"/>
      <c r="M110" s="29"/>
      <c r="N110" s="29"/>
      <c r="O110" s="29"/>
      <c r="P110" s="29"/>
      <c r="Q110" s="29"/>
      <c r="R110" s="29"/>
      <c r="S110" s="29"/>
      <c r="T110" s="29"/>
      <c r="U110" s="29"/>
      <c r="V110" s="29"/>
      <c r="W110" s="29"/>
      <c r="X110" s="29"/>
      <c r="Y110" s="29"/>
      <c r="Z110" s="29"/>
      <c r="AA110" s="29"/>
      <c r="AB110" s="29"/>
      <c r="AC110" s="29"/>
      <c r="AD110" s="29"/>
    </row>
    <row r="111" spans="1:30">
      <c r="J111" s="62"/>
    </row>
  </sheetData>
  <mergeCells count="136">
    <mergeCell ref="E9:K9"/>
    <mergeCell ref="B13:B14"/>
    <mergeCell ref="C13:C14"/>
    <mergeCell ref="D13:D14"/>
    <mergeCell ref="E13:E14"/>
    <mergeCell ref="G13:I13"/>
    <mergeCell ref="J13:J14"/>
    <mergeCell ref="K13:K14"/>
    <mergeCell ref="C26:D26"/>
    <mergeCell ref="C24:D24"/>
    <mergeCell ref="C34:E34"/>
    <mergeCell ref="F34:G34"/>
    <mergeCell ref="C35:E35"/>
    <mergeCell ref="F35:G35"/>
    <mergeCell ref="B15:K15"/>
    <mergeCell ref="C25:D25"/>
    <mergeCell ref="C39:E39"/>
    <mergeCell ref="F39:G39"/>
    <mergeCell ref="B31:J31"/>
    <mergeCell ref="C33:E33"/>
    <mergeCell ref="F33:G33"/>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B89:D89"/>
    <mergeCell ref="B84:D84"/>
    <mergeCell ref="B87:E87"/>
    <mergeCell ref="B88:D88"/>
    <mergeCell ref="B92:D92"/>
    <mergeCell ref="B108:D108"/>
    <mergeCell ref="B99:D99"/>
    <mergeCell ref="B100:D100"/>
    <mergeCell ref="B104:D104"/>
    <mergeCell ref="B105:D105"/>
    <mergeCell ref="B102:E102"/>
    <mergeCell ref="B103:D103"/>
    <mergeCell ref="G104:I104"/>
    <mergeCell ref="B107:D107"/>
    <mergeCell ref="G108:I10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2937-AFE0-440F-9749-57CF8AD4AF97}">
  <sheetPr>
    <tabColor rgb="FFFFFF00"/>
  </sheetPr>
  <dimension ref="A2:AD111"/>
  <sheetViews>
    <sheetView zoomScale="47"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259</v>
      </c>
      <c r="H3" s="29">
        <f>2*27</f>
        <v>54</v>
      </c>
    </row>
    <row r="4" spans="2:11" ht="21" customHeight="1">
      <c r="B4" s="30" t="s">
        <v>87</v>
      </c>
      <c r="C4" s="38" t="s">
        <v>258</v>
      </c>
    </row>
    <row r="5" spans="2:11" ht="21" customHeight="1">
      <c r="B5" s="30" t="s">
        <v>88</v>
      </c>
      <c r="C5" s="31" t="s">
        <v>287</v>
      </c>
    </row>
    <row r="6" spans="2:11" ht="21" customHeight="1">
      <c r="B6" s="30" t="s">
        <v>89</v>
      </c>
      <c r="C6" s="31"/>
    </row>
    <row r="7" spans="2:11" ht="21" customHeight="1">
      <c r="B7" s="30" t="s">
        <v>90</v>
      </c>
      <c r="C7" s="31">
        <v>2</v>
      </c>
    </row>
    <row r="8" spans="2:11" ht="21" customHeight="1">
      <c r="B8" s="30" t="s">
        <v>91</v>
      </c>
      <c r="C8" s="31" t="s">
        <v>203</v>
      </c>
    </row>
    <row r="9" spans="2:11" ht="41.4" customHeight="1">
      <c r="B9" s="32" t="s">
        <v>92</v>
      </c>
      <c r="C9" s="31">
        <f>C7+1</f>
        <v>3</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183</v>
      </c>
      <c r="C16" s="38" t="s">
        <v>252</v>
      </c>
      <c r="D16" s="38" t="s">
        <v>193</v>
      </c>
      <c r="E16" s="38"/>
      <c r="F16" s="38">
        <v>1</v>
      </c>
      <c r="G16" s="38">
        <f>+H3+10+10</f>
        <v>74</v>
      </c>
      <c r="H16" s="38"/>
      <c r="I16" s="39"/>
      <c r="J16" s="38">
        <f>+G16</f>
        <v>74</v>
      </c>
      <c r="K16" s="84" t="s">
        <v>194</v>
      </c>
    </row>
    <row r="17" spans="2:11" ht="45" customHeight="1">
      <c r="B17" s="39" t="s">
        <v>253</v>
      </c>
      <c r="C17" s="38" t="s">
        <v>254</v>
      </c>
      <c r="D17" s="38" t="s">
        <v>255</v>
      </c>
      <c r="E17" s="37" t="s">
        <v>256</v>
      </c>
      <c r="F17" s="38"/>
      <c r="G17" s="38"/>
      <c r="H17" s="40"/>
      <c r="I17" s="40"/>
      <c r="J17" s="38"/>
      <c r="K17" s="39" t="s">
        <v>257</v>
      </c>
    </row>
    <row r="18" spans="2:11">
      <c r="B18" s="39"/>
      <c r="C18" s="38"/>
      <c r="D18" s="38"/>
      <c r="E18" s="40"/>
      <c r="F18" s="38"/>
      <c r="G18" s="38"/>
      <c r="H18" s="40"/>
      <c r="I18" s="40"/>
      <c r="J18" s="38"/>
      <c r="K18" s="39"/>
    </row>
    <row r="19" spans="2:11" ht="22.5" customHeight="1">
      <c r="B19" s="41" t="s">
        <v>107</v>
      </c>
      <c r="C19" s="31"/>
      <c r="D19" s="31"/>
      <c r="E19" s="42"/>
      <c r="F19" s="42"/>
      <c r="G19" s="43"/>
      <c r="H19" s="40"/>
      <c r="I19" s="36"/>
      <c r="J19" s="44"/>
      <c r="K19" s="39"/>
    </row>
    <row r="20" spans="2:11" ht="22.5" customHeight="1">
      <c r="B20" s="41"/>
      <c r="C20" s="42" t="s">
        <v>178</v>
      </c>
      <c r="D20" s="37"/>
      <c r="E20" s="42"/>
      <c r="F20" s="42"/>
      <c r="G20" s="43"/>
      <c r="H20" s="40"/>
      <c r="I20" s="31" t="s">
        <v>13</v>
      </c>
      <c r="J20" s="44"/>
      <c r="K20" s="39"/>
    </row>
    <row r="21" spans="2:11" ht="22.5" customHeight="1">
      <c r="B21" s="41"/>
      <c r="C21" s="86"/>
      <c r="D21" s="39"/>
      <c r="E21" s="37"/>
      <c r="F21" s="37"/>
      <c r="G21" s="38"/>
      <c r="H21" s="38"/>
      <c r="I21" s="31"/>
      <c r="J21" s="44"/>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115"/>
      <c r="D24" s="115"/>
      <c r="E24" s="37"/>
      <c r="F24" s="37"/>
      <c r="G24" s="38"/>
      <c r="H24" s="38"/>
      <c r="I24" s="31"/>
      <c r="J24" s="44"/>
      <c r="K24" s="39"/>
    </row>
    <row r="25" spans="2:11" ht="22.5" customHeight="1">
      <c r="B25" s="41"/>
      <c r="C25" s="130"/>
      <c r="D25" s="130"/>
      <c r="E25" s="37"/>
      <c r="F25" s="37"/>
      <c r="G25" s="38"/>
      <c r="H25" s="38"/>
      <c r="I25" s="31"/>
      <c r="J25" s="44"/>
      <c r="K25" s="39"/>
    </row>
    <row r="26" spans="2:11" ht="22.5" customHeight="1">
      <c r="B26" s="39"/>
      <c r="C26" s="116"/>
      <c r="D26" s="116"/>
      <c r="E26" s="40"/>
      <c r="F26" s="40"/>
      <c r="G26" s="40"/>
      <c r="H26" s="40"/>
      <c r="I26" s="40"/>
      <c r="J26" s="44"/>
      <c r="K26" s="39"/>
    </row>
    <row r="27" spans="2:11" ht="21.65" customHeight="1">
      <c r="B27" s="39"/>
      <c r="C27" s="40"/>
      <c r="D27" s="40"/>
      <c r="E27" s="40"/>
      <c r="F27" s="40"/>
      <c r="G27" s="40"/>
      <c r="H27" s="40"/>
      <c r="I27" s="40"/>
      <c r="J27" s="44"/>
      <c r="K27" s="45"/>
    </row>
    <row r="28" spans="2:11" ht="21.65" customHeight="1">
      <c r="B28" s="37"/>
      <c r="C28" s="40"/>
      <c r="D28" s="40"/>
      <c r="E28" s="40"/>
      <c r="F28" s="40"/>
      <c r="G28" s="40"/>
      <c r="H28" s="40"/>
      <c r="I28" s="40"/>
      <c r="J28" s="44"/>
      <c r="K28" s="45"/>
    </row>
    <row r="29" spans="2:11">
      <c r="B29" s="37"/>
      <c r="C29" s="37"/>
      <c r="D29" s="37"/>
      <c r="E29" s="37"/>
      <c r="F29" s="37"/>
      <c r="G29" s="40"/>
      <c r="H29" s="40"/>
      <c r="I29" s="40"/>
      <c r="J29" s="45"/>
      <c r="K29" s="39"/>
    </row>
    <row r="30" spans="2:11">
      <c r="B30" s="39"/>
      <c r="C30" s="38"/>
      <c r="D30" s="38"/>
      <c r="E30" s="40"/>
      <c r="F30" s="40"/>
      <c r="G30" s="40"/>
      <c r="H30" s="40"/>
      <c r="I30" s="40"/>
      <c r="J30" s="40"/>
      <c r="K30" s="39"/>
    </row>
    <row r="31" spans="2:11" ht="23">
      <c r="B31" s="132" t="s">
        <v>108</v>
      </c>
      <c r="C31" s="132"/>
      <c r="D31" s="132"/>
      <c r="E31" s="132"/>
      <c r="F31" s="132"/>
      <c r="G31" s="132"/>
      <c r="H31" s="132"/>
      <c r="I31" s="132"/>
      <c r="J31" s="132"/>
      <c r="K31" s="39"/>
    </row>
    <row r="32" spans="2:11">
      <c r="B32" s="38"/>
      <c r="C32" s="38"/>
      <c r="D32" s="38"/>
      <c r="E32" s="40"/>
      <c r="F32" s="40"/>
      <c r="G32" s="40"/>
      <c r="H32" s="40"/>
      <c r="I32" s="40"/>
      <c r="J32" s="40"/>
      <c r="K32" s="39"/>
    </row>
    <row r="33" spans="2:11" s="47" customFormat="1" ht="29.15" customHeight="1">
      <c r="B33" s="42" t="s">
        <v>0</v>
      </c>
      <c r="C33" s="131" t="s">
        <v>1</v>
      </c>
      <c r="D33" s="131"/>
      <c r="E33" s="131"/>
      <c r="F33" s="131" t="s">
        <v>2</v>
      </c>
      <c r="G33" s="131"/>
      <c r="H33" s="31" t="s">
        <v>3</v>
      </c>
      <c r="I33" s="31" t="s">
        <v>4</v>
      </c>
      <c r="J33" s="31" t="s">
        <v>109</v>
      </c>
      <c r="K33" s="31" t="s">
        <v>110</v>
      </c>
    </row>
    <row r="34" spans="2:11" s="47" customFormat="1" ht="162" customHeight="1">
      <c r="B34" s="48">
        <v>1</v>
      </c>
      <c r="C34" s="123" t="s">
        <v>141</v>
      </c>
      <c r="D34" s="123"/>
      <c r="E34" s="123"/>
      <c r="F34" s="124" t="s">
        <v>7</v>
      </c>
      <c r="G34" s="124"/>
      <c r="H34" s="49" t="s">
        <v>111</v>
      </c>
      <c r="I34" s="50">
        <v>1</v>
      </c>
      <c r="J34" s="51"/>
      <c r="K34" s="48"/>
    </row>
    <row r="35" spans="2:11" s="47" customFormat="1" ht="209.5" customHeight="1">
      <c r="B35" s="48">
        <v>2</v>
      </c>
      <c r="C35" s="123" t="s">
        <v>142</v>
      </c>
      <c r="D35" s="123"/>
      <c r="E35" s="123"/>
      <c r="F35" s="124" t="s">
        <v>8</v>
      </c>
      <c r="G35" s="124"/>
      <c r="H35" s="48" t="s">
        <v>9</v>
      </c>
      <c r="I35" s="48"/>
      <c r="J35" s="51"/>
      <c r="K35" s="48"/>
    </row>
    <row r="36" spans="2:11" s="47" customFormat="1" ht="236.5" customHeight="1">
      <c r="B36" s="48">
        <v>3</v>
      </c>
      <c r="C36" s="123" t="s">
        <v>143</v>
      </c>
      <c r="D36" s="123"/>
      <c r="E36" s="123"/>
      <c r="F36" s="124" t="s">
        <v>10</v>
      </c>
      <c r="G36" s="124"/>
      <c r="H36" s="48" t="s">
        <v>11</v>
      </c>
      <c r="I36" s="48"/>
      <c r="J36" s="51"/>
      <c r="K36" s="48"/>
    </row>
    <row r="37" spans="2:11" s="47" customFormat="1" ht="195" customHeight="1">
      <c r="B37" s="48">
        <v>4</v>
      </c>
      <c r="C37" s="123" t="s">
        <v>144</v>
      </c>
      <c r="D37" s="123"/>
      <c r="E37" s="123"/>
      <c r="F37" s="124" t="s">
        <v>12</v>
      </c>
      <c r="G37" s="124"/>
      <c r="H37" s="48" t="s">
        <v>13</v>
      </c>
      <c r="I37" s="48"/>
      <c r="J37" s="51"/>
      <c r="K37" s="48"/>
    </row>
    <row r="38" spans="2:11" s="47" customFormat="1" ht="88.4" customHeight="1">
      <c r="B38" s="48">
        <v>5</v>
      </c>
      <c r="C38" s="123" t="s">
        <v>145</v>
      </c>
      <c r="D38" s="123"/>
      <c r="E38" s="123"/>
      <c r="F38" s="124" t="s">
        <v>14</v>
      </c>
      <c r="G38" s="124"/>
      <c r="H38" s="48" t="s">
        <v>9</v>
      </c>
      <c r="I38" s="50">
        <f>+J96</f>
        <v>0</v>
      </c>
      <c r="J38" s="51"/>
      <c r="K38" s="48"/>
    </row>
    <row r="39" spans="2:11" s="47" customFormat="1" ht="272.5" customHeight="1">
      <c r="B39" s="48">
        <v>6</v>
      </c>
      <c r="C39" s="123" t="s">
        <v>146</v>
      </c>
      <c r="D39" s="123"/>
      <c r="E39" s="123"/>
      <c r="F39" s="124" t="s">
        <v>15</v>
      </c>
      <c r="G39" s="124"/>
      <c r="H39" s="49" t="s">
        <v>16</v>
      </c>
      <c r="I39" s="50"/>
      <c r="J39" s="51"/>
      <c r="K39" s="48"/>
    </row>
    <row r="40" spans="2:11" s="47" customFormat="1" ht="192" customHeight="1">
      <c r="B40" s="48">
        <v>7</v>
      </c>
      <c r="C40" s="123" t="s">
        <v>147</v>
      </c>
      <c r="D40" s="123"/>
      <c r="E40" s="123"/>
      <c r="F40" s="124" t="s">
        <v>17</v>
      </c>
      <c r="G40" s="124"/>
      <c r="H40" s="49" t="s">
        <v>18</v>
      </c>
      <c r="I40" s="48"/>
      <c r="J40" s="51"/>
      <c r="K40" s="48"/>
    </row>
    <row r="41" spans="2:11" s="47" customFormat="1" ht="232.75" customHeight="1">
      <c r="B41" s="48">
        <v>8</v>
      </c>
      <c r="C41" s="123" t="s">
        <v>148</v>
      </c>
      <c r="D41" s="123"/>
      <c r="E41" s="123"/>
      <c r="F41" s="124" t="s">
        <v>140</v>
      </c>
      <c r="G41" s="124"/>
      <c r="H41" s="49" t="s">
        <v>20</v>
      </c>
      <c r="I41" s="48"/>
      <c r="J41" s="51"/>
      <c r="K41" s="48"/>
    </row>
    <row r="42" spans="2:11" s="47" customFormat="1" ht="292.5" customHeight="1">
      <c r="B42" s="48">
        <v>9</v>
      </c>
      <c r="C42" s="123" t="s">
        <v>149</v>
      </c>
      <c r="D42" s="123"/>
      <c r="E42" s="123"/>
      <c r="F42" s="124" t="s">
        <v>21</v>
      </c>
      <c r="G42" s="124"/>
      <c r="H42" s="49" t="s">
        <v>22</v>
      </c>
      <c r="I42" s="48"/>
      <c r="J42" s="51"/>
      <c r="K42" s="48"/>
    </row>
    <row r="43" spans="2:11" s="47" customFormat="1" ht="262.64999999999998" customHeight="1">
      <c r="B43" s="48">
        <v>10</v>
      </c>
      <c r="C43" s="123" t="s">
        <v>150</v>
      </c>
      <c r="D43" s="123"/>
      <c r="E43" s="123"/>
      <c r="F43" s="124" t="s">
        <v>23</v>
      </c>
      <c r="G43" s="124"/>
      <c r="H43" s="49" t="s">
        <v>22</v>
      </c>
      <c r="I43" s="48"/>
      <c r="J43" s="51"/>
      <c r="K43" s="48"/>
    </row>
    <row r="44" spans="2:11" s="47" customFormat="1" ht="249" customHeight="1">
      <c r="B44" s="48">
        <v>11</v>
      </c>
      <c r="C44" s="123" t="s">
        <v>151</v>
      </c>
      <c r="D44" s="123"/>
      <c r="E44" s="123"/>
      <c r="F44" s="124" t="s">
        <v>24</v>
      </c>
      <c r="G44" s="124"/>
      <c r="H44" s="49" t="s">
        <v>22</v>
      </c>
      <c r="I44" s="48"/>
      <c r="J44" s="51"/>
      <c r="K44" s="48"/>
    </row>
    <row r="45" spans="2:11" s="47" customFormat="1" ht="145.65" customHeight="1">
      <c r="B45" s="48">
        <v>12</v>
      </c>
      <c r="C45" s="123" t="s">
        <v>152</v>
      </c>
      <c r="D45" s="123"/>
      <c r="E45" s="123"/>
      <c r="F45" s="124" t="s">
        <v>25</v>
      </c>
      <c r="G45" s="124"/>
      <c r="H45" s="49" t="s">
        <v>22</v>
      </c>
      <c r="I45" s="48"/>
      <c r="J45" s="51"/>
      <c r="K45" s="48"/>
    </row>
    <row r="46" spans="2:11" s="47" customFormat="1" ht="282.64999999999998" customHeight="1">
      <c r="B46" s="48">
        <v>13</v>
      </c>
      <c r="C46" s="123" t="s">
        <v>153</v>
      </c>
      <c r="D46" s="123"/>
      <c r="E46" s="123"/>
      <c r="F46" s="124" t="s">
        <v>26</v>
      </c>
      <c r="G46" s="124"/>
      <c r="H46" s="49" t="s">
        <v>22</v>
      </c>
      <c r="I46" s="48"/>
      <c r="J46" s="51"/>
      <c r="K46" s="48"/>
    </row>
    <row r="47" spans="2:11" s="47" customFormat="1" ht="166.75" customHeight="1">
      <c r="B47" s="48">
        <v>14</v>
      </c>
      <c r="C47" s="123" t="s">
        <v>154</v>
      </c>
      <c r="D47" s="123"/>
      <c r="E47" s="123"/>
      <c r="F47" s="124" t="s">
        <v>27</v>
      </c>
      <c r="G47" s="124"/>
      <c r="H47" s="49" t="s">
        <v>22</v>
      </c>
      <c r="I47" s="48"/>
      <c r="J47" s="51"/>
      <c r="K47" s="48"/>
    </row>
    <row r="48" spans="2:11" s="47" customFormat="1" ht="270.64999999999998" customHeight="1">
      <c r="B48" s="48">
        <v>15</v>
      </c>
      <c r="C48" s="123" t="s">
        <v>155</v>
      </c>
      <c r="D48" s="123"/>
      <c r="E48" s="123"/>
      <c r="F48" s="124" t="s">
        <v>28</v>
      </c>
      <c r="G48" s="124"/>
      <c r="H48" s="48" t="s">
        <v>9</v>
      </c>
      <c r="I48" s="48"/>
      <c r="J48" s="51"/>
      <c r="K48" s="48"/>
    </row>
    <row r="49" spans="2:11" s="47" customFormat="1" ht="200.5" customHeight="1">
      <c r="B49" s="48">
        <v>16</v>
      </c>
      <c r="C49" s="123" t="s">
        <v>156</v>
      </c>
      <c r="D49" s="123"/>
      <c r="E49" s="123"/>
      <c r="F49" s="124" t="s">
        <v>29</v>
      </c>
      <c r="G49" s="124"/>
      <c r="H49" s="48"/>
      <c r="I49" s="48"/>
      <c r="J49" s="51"/>
      <c r="K49" s="48"/>
    </row>
    <row r="50" spans="2:11" s="47" customFormat="1" ht="52.75" customHeight="1">
      <c r="B50" s="48">
        <v>17</v>
      </c>
      <c r="C50" s="128" t="s">
        <v>112</v>
      </c>
      <c r="D50" s="128"/>
      <c r="E50" s="128"/>
      <c r="F50" s="124" t="s">
        <v>113</v>
      </c>
      <c r="G50" s="124"/>
      <c r="H50" s="52"/>
      <c r="I50" s="48"/>
      <c r="J50" s="51"/>
      <c r="K50" s="48"/>
    </row>
    <row r="51" spans="2:11" s="47" customFormat="1" ht="87" customHeight="1">
      <c r="B51" s="48">
        <v>18</v>
      </c>
      <c r="C51" s="123" t="s">
        <v>157</v>
      </c>
      <c r="D51" s="123"/>
      <c r="E51" s="123"/>
      <c r="F51" s="124" t="s">
        <v>30</v>
      </c>
      <c r="G51" s="124"/>
      <c r="H51" s="48" t="s">
        <v>9</v>
      </c>
      <c r="I51" s="48"/>
      <c r="J51" s="51"/>
      <c r="K51" s="48"/>
    </row>
    <row r="52" spans="2:11" s="47" customFormat="1" ht="163.4" customHeight="1">
      <c r="B52" s="48">
        <v>19</v>
      </c>
      <c r="C52" s="123" t="s">
        <v>158</v>
      </c>
      <c r="D52" s="123"/>
      <c r="E52" s="123"/>
      <c r="F52" s="124" t="s">
        <v>31</v>
      </c>
      <c r="G52" s="124"/>
      <c r="H52" s="48" t="s">
        <v>9</v>
      </c>
      <c r="I52" s="50"/>
      <c r="J52" s="51"/>
      <c r="K52" s="38"/>
    </row>
    <row r="53" spans="2:11" s="47" customFormat="1" ht="122.4" customHeight="1">
      <c r="B53" s="48">
        <v>20</v>
      </c>
      <c r="C53" s="123" t="s">
        <v>159</v>
      </c>
      <c r="D53" s="123"/>
      <c r="E53" s="123"/>
      <c r="F53" s="124" t="s">
        <v>32</v>
      </c>
      <c r="G53" s="124"/>
      <c r="H53" s="48" t="s">
        <v>9</v>
      </c>
      <c r="I53" s="50">
        <f>+J100</f>
        <v>0</v>
      </c>
      <c r="J53" s="51"/>
      <c r="K53" s="48"/>
    </row>
    <row r="54" spans="2:11" s="47" customFormat="1" ht="103.75" customHeight="1">
      <c r="B54" s="48">
        <v>21</v>
      </c>
      <c r="C54" s="123" t="s">
        <v>160</v>
      </c>
      <c r="D54" s="123"/>
      <c r="E54" s="123"/>
      <c r="F54" s="124" t="s">
        <v>33</v>
      </c>
      <c r="G54" s="124"/>
      <c r="H54" s="48" t="s">
        <v>9</v>
      </c>
      <c r="I54" s="50">
        <f>+J105</f>
        <v>0</v>
      </c>
      <c r="J54" s="51"/>
      <c r="K54" s="48"/>
    </row>
    <row r="55" spans="2:11" s="47" customFormat="1" ht="214.75" customHeight="1">
      <c r="B55" s="48">
        <v>22</v>
      </c>
      <c r="C55" s="123" t="s">
        <v>161</v>
      </c>
      <c r="D55" s="123"/>
      <c r="E55" s="123"/>
      <c r="F55" s="124" t="s">
        <v>34</v>
      </c>
      <c r="G55" s="124"/>
      <c r="H55" s="48" t="s">
        <v>9</v>
      </c>
      <c r="I55" s="48"/>
      <c r="J55" s="51"/>
      <c r="K55" s="48"/>
    </row>
    <row r="56" spans="2:11" s="47" customFormat="1" ht="32.15" customHeight="1">
      <c r="B56" s="48">
        <v>23</v>
      </c>
      <c r="C56" s="128" t="s">
        <v>114</v>
      </c>
      <c r="D56" s="128"/>
      <c r="E56" s="128"/>
      <c r="F56" s="124"/>
      <c r="G56" s="124"/>
      <c r="H56" s="41"/>
      <c r="I56" s="48"/>
      <c r="J56" s="51"/>
      <c r="K56" s="48"/>
    </row>
    <row r="57" spans="2:11" s="47" customFormat="1" ht="64.400000000000006" customHeight="1">
      <c r="B57" s="48">
        <v>24</v>
      </c>
      <c r="C57" s="123" t="s">
        <v>162</v>
      </c>
      <c r="D57" s="123"/>
      <c r="E57" s="123"/>
      <c r="F57" s="124" t="s">
        <v>35</v>
      </c>
      <c r="G57" s="124"/>
      <c r="H57" s="48"/>
      <c r="I57" s="48"/>
      <c r="J57" s="51"/>
      <c r="K57" s="39"/>
    </row>
    <row r="58" spans="2:11" s="47" customFormat="1" ht="102.65" customHeight="1">
      <c r="B58" s="48">
        <v>25</v>
      </c>
      <c r="C58" s="123" t="s">
        <v>163</v>
      </c>
      <c r="D58" s="123"/>
      <c r="E58" s="123"/>
      <c r="F58" s="124" t="s">
        <v>36</v>
      </c>
      <c r="G58" s="124"/>
      <c r="H58" s="49" t="s">
        <v>22</v>
      </c>
      <c r="I58" s="50"/>
      <c r="J58" s="51"/>
      <c r="K58" s="38"/>
    </row>
    <row r="59" spans="2:11" s="47" customFormat="1" ht="216.65" customHeight="1">
      <c r="B59" s="48">
        <v>26</v>
      </c>
      <c r="C59" s="123" t="s">
        <v>164</v>
      </c>
      <c r="D59" s="123"/>
      <c r="E59" s="123"/>
      <c r="F59" s="124" t="s">
        <v>37</v>
      </c>
      <c r="G59" s="124"/>
      <c r="H59" s="49" t="s">
        <v>22</v>
      </c>
      <c r="I59" s="48"/>
      <c r="J59" s="51"/>
      <c r="K59" s="48"/>
    </row>
    <row r="60" spans="2:11" s="47" customFormat="1" ht="180.65" customHeight="1">
      <c r="B60" s="48">
        <v>27</v>
      </c>
      <c r="C60" s="123" t="s">
        <v>165</v>
      </c>
      <c r="D60" s="123"/>
      <c r="E60" s="123"/>
      <c r="F60" s="124" t="s">
        <v>38</v>
      </c>
      <c r="G60" s="124"/>
      <c r="H60" s="49" t="s">
        <v>22</v>
      </c>
      <c r="I60" s="48">
        <v>0</v>
      </c>
      <c r="J60" s="51"/>
      <c r="K60" s="48"/>
    </row>
    <row r="61" spans="2:11" s="47" customFormat="1" ht="153" customHeight="1">
      <c r="B61" s="48">
        <v>28</v>
      </c>
      <c r="C61" s="123" t="s">
        <v>39</v>
      </c>
      <c r="D61" s="123"/>
      <c r="E61" s="123"/>
      <c r="F61" s="124" t="s">
        <v>40</v>
      </c>
      <c r="G61" s="124"/>
      <c r="H61" s="92" t="s">
        <v>9</v>
      </c>
      <c r="I61" s="50">
        <f>+J95</f>
        <v>81.400000000000006</v>
      </c>
      <c r="J61" s="51"/>
      <c r="K61" s="48"/>
    </row>
    <row r="62" spans="2:11" s="47" customFormat="1" ht="111.65" customHeight="1">
      <c r="B62" s="48">
        <v>29</v>
      </c>
      <c r="C62" s="123" t="s">
        <v>166</v>
      </c>
      <c r="D62" s="123"/>
      <c r="E62" s="123"/>
      <c r="F62" s="124" t="s">
        <v>41</v>
      </c>
      <c r="G62" s="124"/>
      <c r="H62" s="49" t="s">
        <v>9</v>
      </c>
      <c r="I62" s="50"/>
      <c r="J62" s="51"/>
      <c r="K62" s="48"/>
    </row>
    <row r="63" spans="2:11" s="47" customFormat="1" ht="241.75" customHeight="1">
      <c r="B63" s="48">
        <v>30</v>
      </c>
      <c r="C63" s="123" t="s">
        <v>167</v>
      </c>
      <c r="D63" s="123"/>
      <c r="E63" s="123"/>
      <c r="F63" s="124" t="s">
        <v>42</v>
      </c>
      <c r="G63" s="124"/>
      <c r="H63" s="49" t="s">
        <v>22</v>
      </c>
      <c r="I63" s="50"/>
      <c r="J63" s="51"/>
      <c r="K63" s="48"/>
    </row>
    <row r="64" spans="2:11" s="47" customFormat="1" ht="249" customHeight="1">
      <c r="B64" s="48">
        <v>31</v>
      </c>
      <c r="C64" s="123" t="s">
        <v>115</v>
      </c>
      <c r="D64" s="123"/>
      <c r="E64" s="123"/>
      <c r="F64" s="124" t="s">
        <v>43</v>
      </c>
      <c r="G64" s="124"/>
      <c r="H64" s="49" t="s">
        <v>44</v>
      </c>
      <c r="I64" s="50"/>
      <c r="J64" s="51"/>
      <c r="K64" s="48"/>
    </row>
    <row r="65" spans="2:11" s="47" customFormat="1" ht="138" customHeight="1">
      <c r="B65" s="48">
        <v>32</v>
      </c>
      <c r="C65" s="123" t="s">
        <v>168</v>
      </c>
      <c r="D65" s="123"/>
      <c r="E65" s="123"/>
      <c r="F65" s="124" t="s">
        <v>45</v>
      </c>
      <c r="G65" s="124"/>
      <c r="H65" s="49" t="s">
        <v>46</v>
      </c>
      <c r="I65" s="50"/>
      <c r="J65" s="51"/>
      <c r="K65" s="48"/>
    </row>
    <row r="66" spans="2:11" s="47" customFormat="1" ht="166.75" customHeight="1">
      <c r="B66" s="48">
        <v>33</v>
      </c>
      <c r="C66" s="123" t="s">
        <v>169</v>
      </c>
      <c r="D66" s="123"/>
      <c r="E66" s="123"/>
      <c r="F66" s="124" t="s">
        <v>47</v>
      </c>
      <c r="G66" s="124"/>
      <c r="H66" s="49" t="s">
        <v>44</v>
      </c>
      <c r="I66" s="50"/>
      <c r="J66" s="51"/>
      <c r="K66" s="48"/>
    </row>
    <row r="67" spans="2:11" s="47" customFormat="1" ht="165" customHeight="1">
      <c r="B67" s="48">
        <v>34</v>
      </c>
      <c r="C67" s="123" t="s">
        <v>170</v>
      </c>
      <c r="D67" s="123"/>
      <c r="E67" s="123"/>
      <c r="F67" s="124" t="s">
        <v>48</v>
      </c>
      <c r="G67" s="124"/>
      <c r="H67" s="49" t="s">
        <v>20</v>
      </c>
      <c r="I67" s="48"/>
      <c r="J67" s="51"/>
      <c r="K67" s="48"/>
    </row>
    <row r="68" spans="2:11" s="47" customFormat="1" ht="409.5" customHeight="1">
      <c r="B68" s="48">
        <v>35</v>
      </c>
      <c r="C68" s="123" t="s">
        <v>171</v>
      </c>
      <c r="D68" s="123"/>
      <c r="E68" s="123"/>
      <c r="F68" s="124" t="s">
        <v>49</v>
      </c>
      <c r="G68" s="124"/>
      <c r="H68" s="49" t="s">
        <v>16</v>
      </c>
      <c r="I68" s="48"/>
      <c r="J68" s="51"/>
      <c r="K68" s="48"/>
    </row>
    <row r="69" spans="2:11" s="47" customFormat="1" ht="201" customHeight="1">
      <c r="B69" s="48">
        <v>36</v>
      </c>
      <c r="C69" s="123" t="s">
        <v>172</v>
      </c>
      <c r="D69" s="123"/>
      <c r="E69" s="123"/>
      <c r="F69" s="124" t="s">
        <v>50</v>
      </c>
      <c r="G69" s="124"/>
      <c r="H69" s="48" t="s">
        <v>13</v>
      </c>
      <c r="I69" s="48"/>
      <c r="J69" s="51"/>
      <c r="K69" s="48"/>
    </row>
    <row r="70" spans="2:11" s="47" customFormat="1" ht="201" customHeight="1">
      <c r="B70" s="48">
        <v>37</v>
      </c>
      <c r="C70" s="123" t="s">
        <v>173</v>
      </c>
      <c r="D70" s="123"/>
      <c r="E70" s="123"/>
      <c r="F70" s="124" t="s">
        <v>51</v>
      </c>
      <c r="G70" s="124"/>
      <c r="H70" s="48" t="s">
        <v>13</v>
      </c>
      <c r="I70" s="48"/>
      <c r="J70" s="51"/>
      <c r="K70" s="48"/>
    </row>
    <row r="71" spans="2:11" s="47" customFormat="1" ht="141" customHeight="1">
      <c r="B71" s="48">
        <v>38</v>
      </c>
      <c r="C71" s="123" t="s">
        <v>52</v>
      </c>
      <c r="D71" s="123"/>
      <c r="E71" s="123"/>
      <c r="F71" s="129" t="s">
        <v>53</v>
      </c>
      <c r="G71" s="129"/>
      <c r="H71" s="48" t="s">
        <v>13</v>
      </c>
      <c r="I71" s="45"/>
      <c r="J71" s="51"/>
      <c r="K71" s="48"/>
    </row>
    <row r="72" spans="2:11" s="47" customFormat="1" ht="228.65" customHeight="1">
      <c r="B72" s="48">
        <v>39</v>
      </c>
      <c r="C72" s="123" t="s">
        <v>54</v>
      </c>
      <c r="D72" s="123"/>
      <c r="E72" s="123"/>
      <c r="F72" s="129" t="s">
        <v>55</v>
      </c>
      <c r="G72" s="129"/>
      <c r="H72" s="48" t="s">
        <v>13</v>
      </c>
      <c r="I72" s="45"/>
      <c r="J72" s="51"/>
      <c r="K72" s="48"/>
    </row>
    <row r="73" spans="2:11" s="47" customFormat="1" ht="228.65" customHeight="1">
      <c r="B73" s="48">
        <v>40</v>
      </c>
      <c r="C73" s="119" t="s">
        <v>116</v>
      </c>
      <c r="D73" s="119"/>
      <c r="E73" s="119"/>
      <c r="F73" s="129" t="s">
        <v>56</v>
      </c>
      <c r="G73" s="129"/>
      <c r="H73" s="48" t="s">
        <v>57</v>
      </c>
      <c r="I73" s="45"/>
      <c r="J73" s="51"/>
      <c r="K73" s="48"/>
    </row>
    <row r="74" spans="2:11" s="47" customFormat="1" ht="228.65" customHeight="1">
      <c r="B74" s="48">
        <v>41</v>
      </c>
      <c r="C74" s="123" t="s">
        <v>58</v>
      </c>
      <c r="D74" s="123"/>
      <c r="E74" s="123"/>
      <c r="F74" s="124" t="s">
        <v>59</v>
      </c>
      <c r="G74" s="124"/>
      <c r="H74" s="38" t="s">
        <v>60</v>
      </c>
      <c r="I74" s="48"/>
      <c r="J74" s="51"/>
      <c r="K74" s="48"/>
    </row>
    <row r="75" spans="2:11" s="47" customFormat="1" ht="201" customHeight="1">
      <c r="B75" s="48">
        <v>42</v>
      </c>
      <c r="C75" s="119" t="s">
        <v>61</v>
      </c>
      <c r="D75" s="119"/>
      <c r="E75" s="119"/>
      <c r="F75" s="124" t="s">
        <v>62</v>
      </c>
      <c r="G75" s="124"/>
      <c r="H75" s="38" t="s">
        <v>60</v>
      </c>
      <c r="I75" s="48"/>
      <c r="J75" s="51"/>
      <c r="K75" s="48"/>
    </row>
    <row r="76" spans="2:11" s="47" customFormat="1" ht="145.65" customHeight="1">
      <c r="B76" s="48">
        <v>43</v>
      </c>
      <c r="C76" s="123" t="s">
        <v>117</v>
      </c>
      <c r="D76" s="123"/>
      <c r="E76" s="123"/>
      <c r="F76" s="124" t="s">
        <v>62</v>
      </c>
      <c r="G76" s="124"/>
      <c r="H76" s="38" t="s">
        <v>22</v>
      </c>
      <c r="I76" s="48"/>
      <c r="J76" s="51"/>
      <c r="K76" s="48"/>
    </row>
    <row r="77" spans="2:11" s="47" customFormat="1" ht="161.5" customHeight="1">
      <c r="B77" s="48">
        <v>44</v>
      </c>
      <c r="C77" s="123" t="s">
        <v>118</v>
      </c>
      <c r="D77" s="123"/>
      <c r="E77" s="123"/>
      <c r="F77" s="124" t="s">
        <v>63</v>
      </c>
      <c r="G77" s="124"/>
      <c r="H77" s="38" t="s">
        <v>13</v>
      </c>
      <c r="I77" s="48"/>
      <c r="J77" s="51"/>
      <c r="K77" s="48"/>
    </row>
    <row r="78" spans="2:11" s="47" customFormat="1" ht="161.5" customHeight="1">
      <c r="B78" s="48">
        <v>45</v>
      </c>
      <c r="C78" s="123" t="s">
        <v>66</v>
      </c>
      <c r="D78" s="123"/>
      <c r="E78" s="123"/>
      <c r="F78" s="124" t="s">
        <v>67</v>
      </c>
      <c r="G78" s="124"/>
      <c r="H78" s="38" t="s">
        <v>64</v>
      </c>
      <c r="I78" s="50">
        <v>0</v>
      </c>
      <c r="J78" s="51"/>
      <c r="K78" s="48"/>
    </row>
    <row r="79" spans="2:11" s="47" customFormat="1" ht="136.4" customHeight="1">
      <c r="B79" s="48">
        <v>46</v>
      </c>
      <c r="C79" s="123" t="s">
        <v>119</v>
      </c>
      <c r="D79" s="123"/>
      <c r="E79" s="123"/>
      <c r="F79" s="124" t="s">
        <v>79</v>
      </c>
      <c r="G79" s="124"/>
      <c r="H79" s="38" t="s">
        <v>13</v>
      </c>
      <c r="I79" s="50">
        <v>0</v>
      </c>
      <c r="J79" s="51"/>
      <c r="K79" s="48"/>
    </row>
    <row r="80" spans="2:11" s="47" customFormat="1" ht="168" customHeight="1">
      <c r="B80" s="48">
        <v>47</v>
      </c>
      <c r="C80" s="123" t="s">
        <v>69</v>
      </c>
      <c r="D80" s="123"/>
      <c r="E80" s="123"/>
      <c r="F80" s="124" t="s">
        <v>70</v>
      </c>
      <c r="G80" s="124"/>
      <c r="H80" s="38" t="s">
        <v>57</v>
      </c>
      <c r="I80" s="50"/>
      <c r="J80" s="51"/>
      <c r="K80" s="48">
        <v>0</v>
      </c>
    </row>
    <row r="81" spans="2:11" s="47" customFormat="1" ht="176.4" customHeight="1">
      <c r="B81" s="48">
        <v>48</v>
      </c>
      <c r="C81" s="123" t="s">
        <v>120</v>
      </c>
      <c r="D81" s="123"/>
      <c r="E81" s="123"/>
      <c r="F81" s="120" t="s">
        <v>65</v>
      </c>
      <c r="G81" s="121"/>
      <c r="H81" s="37" t="s">
        <v>121</v>
      </c>
      <c r="I81" s="53"/>
      <c r="J81" s="53"/>
      <c r="K81" s="53"/>
    </row>
    <row r="82" spans="2:11" s="47" customFormat="1" ht="162.65" customHeight="1">
      <c r="B82" s="48">
        <v>49</v>
      </c>
      <c r="C82" s="119" t="s">
        <v>68</v>
      </c>
      <c r="D82" s="119"/>
      <c r="E82" s="119"/>
      <c r="F82" s="120" t="s">
        <v>122</v>
      </c>
      <c r="G82" s="121"/>
      <c r="H82" s="37" t="s">
        <v>11</v>
      </c>
      <c r="I82" s="37"/>
      <c r="J82" s="37"/>
      <c r="K82" s="37"/>
    </row>
    <row r="83" spans="2:11" s="47" customFormat="1" ht="196.4" customHeight="1">
      <c r="B83" s="48">
        <v>50</v>
      </c>
      <c r="C83" s="119" t="s">
        <v>71</v>
      </c>
      <c r="D83" s="119"/>
      <c r="E83" s="119"/>
      <c r="F83" s="120" t="s">
        <v>81</v>
      </c>
      <c r="G83" s="121"/>
      <c r="H83" s="37" t="s">
        <v>121</v>
      </c>
      <c r="I83" s="37"/>
      <c r="J83" s="37"/>
      <c r="K83" s="37"/>
    </row>
    <row r="84" spans="2:11" s="47" customFormat="1" ht="23">
      <c r="B84" s="125" t="s">
        <v>123</v>
      </c>
      <c r="C84" s="126"/>
      <c r="D84" s="127"/>
      <c r="E84" s="54" t="s">
        <v>124</v>
      </c>
      <c r="F84" s="54"/>
      <c r="G84" s="54" t="s">
        <v>125</v>
      </c>
      <c r="H84" s="54" t="s">
        <v>126</v>
      </c>
      <c r="I84" s="52" t="s">
        <v>127</v>
      </c>
      <c r="J84" s="54" t="s">
        <v>4</v>
      </c>
      <c r="K84" s="54" t="s">
        <v>3</v>
      </c>
    </row>
    <row r="85" spans="2:11" s="47" customFormat="1" ht="23">
      <c r="B85" s="52"/>
      <c r="C85" s="52"/>
      <c r="D85" s="52"/>
      <c r="E85" s="54"/>
      <c r="F85" s="54"/>
      <c r="G85" s="54"/>
      <c r="H85" s="54"/>
      <c r="I85" s="52"/>
      <c r="J85" s="54"/>
      <c r="K85" s="54"/>
    </row>
    <row r="86" spans="2:11" s="47" customFormat="1" ht="14.4" customHeight="1">
      <c r="B86" s="55"/>
      <c r="C86" s="52"/>
      <c r="D86" s="52"/>
      <c r="E86" s="54"/>
      <c r="F86" s="54"/>
      <c r="G86" s="54"/>
      <c r="H86" s="54"/>
      <c r="I86" s="52"/>
      <c r="J86" s="54"/>
      <c r="K86" s="54"/>
    </row>
    <row r="87" spans="2:11" s="47" customFormat="1" ht="23">
      <c r="B87" s="128" t="s">
        <v>128</v>
      </c>
      <c r="C87" s="128"/>
      <c r="D87" s="128"/>
      <c r="E87" s="128"/>
      <c r="F87" s="56"/>
      <c r="G87" s="56"/>
      <c r="H87" s="56"/>
      <c r="I87" s="49"/>
      <c r="J87" s="55"/>
      <c r="K87" s="54"/>
    </row>
    <row r="88" spans="2:11" s="47" customFormat="1" ht="23">
      <c r="B88" s="122" t="s">
        <v>106</v>
      </c>
      <c r="C88" s="122"/>
      <c r="D88" s="122"/>
      <c r="E88" s="52">
        <v>0</v>
      </c>
      <c r="F88" s="56"/>
      <c r="G88" s="49"/>
      <c r="H88" s="49"/>
      <c r="I88" s="57"/>
      <c r="J88" s="58">
        <f>I88*H88*G88*E88</f>
        <v>0</v>
      </c>
      <c r="K88" s="54"/>
    </row>
    <row r="89" spans="2:11" s="47" customFormat="1" ht="23">
      <c r="B89" s="113" t="s">
        <v>129</v>
      </c>
      <c r="C89" s="113"/>
      <c r="D89" s="113"/>
      <c r="E89" s="46"/>
      <c r="F89" s="56"/>
      <c r="G89" s="56"/>
      <c r="H89" s="56"/>
      <c r="I89" s="57"/>
      <c r="J89" s="58">
        <f>SUM(J88:J88)</f>
        <v>0</v>
      </c>
      <c r="K89" s="49" t="s">
        <v>16</v>
      </c>
    </row>
    <row r="90" spans="2:11" s="47" customFormat="1" ht="23">
      <c r="B90" s="49"/>
      <c r="C90" s="59"/>
      <c r="D90" s="49"/>
      <c r="E90" s="46"/>
      <c r="F90" s="56"/>
      <c r="G90" s="56"/>
      <c r="H90" s="56"/>
      <c r="I90" s="57"/>
      <c r="J90" s="49"/>
      <c r="K90" s="49"/>
    </row>
    <row r="91" spans="2:11" s="47" customFormat="1">
      <c r="B91" s="39"/>
      <c r="C91" s="38"/>
      <c r="D91" s="38"/>
      <c r="E91" s="40"/>
      <c r="F91" s="40"/>
      <c r="G91" s="40"/>
      <c r="H91" s="40"/>
      <c r="I91" s="38"/>
      <c r="J91" s="40"/>
      <c r="K91" s="39"/>
    </row>
    <row r="92" spans="2:11" s="47" customFormat="1">
      <c r="B92" s="118" t="s">
        <v>288</v>
      </c>
      <c r="C92" s="118"/>
      <c r="D92" s="118"/>
      <c r="E92" s="60"/>
      <c r="F92" s="60"/>
      <c r="G92" s="40"/>
      <c r="H92" s="40"/>
      <c r="I92" s="38"/>
      <c r="J92" s="40"/>
      <c r="K92" s="39"/>
    </row>
    <row r="93" spans="2:11" s="47" customFormat="1">
      <c r="B93" s="117" t="s">
        <v>130</v>
      </c>
      <c r="C93" s="117"/>
      <c r="D93" s="117"/>
      <c r="E93" s="61"/>
      <c r="F93" s="61"/>
      <c r="G93" s="40"/>
      <c r="H93" s="40"/>
      <c r="I93" s="38"/>
      <c r="J93" s="62">
        <f>+J16</f>
        <v>74</v>
      </c>
      <c r="K93" s="39"/>
    </row>
    <row r="94" spans="2:11" s="47" customFormat="1">
      <c r="B94" s="117" t="s">
        <v>131</v>
      </c>
      <c r="C94" s="117"/>
      <c r="D94" s="117"/>
      <c r="E94" s="61"/>
      <c r="F94" s="61"/>
      <c r="G94" s="40"/>
      <c r="H94" s="40"/>
      <c r="I94" s="38"/>
      <c r="J94" s="62">
        <f>J93*0.1</f>
        <v>7.4</v>
      </c>
      <c r="K94" s="39"/>
    </row>
    <row r="95" spans="2:11" s="47" customFormat="1">
      <c r="B95" s="114" t="s">
        <v>129</v>
      </c>
      <c r="C95" s="114"/>
      <c r="D95" s="114"/>
      <c r="E95" s="61"/>
      <c r="F95" s="61"/>
      <c r="G95" s="40"/>
      <c r="H95" s="40"/>
      <c r="I95" s="38"/>
      <c r="J95" s="62">
        <f>SUM(J93:J94)</f>
        <v>81.400000000000006</v>
      </c>
      <c r="K95" s="38" t="s">
        <v>20</v>
      </c>
    </row>
    <row r="96" spans="2:11" s="47" customFormat="1">
      <c r="B96" s="114"/>
      <c r="C96" s="114"/>
      <c r="D96" s="114"/>
      <c r="E96" s="61"/>
      <c r="F96" s="61"/>
      <c r="G96" s="40"/>
      <c r="H96" s="40"/>
      <c r="I96" s="38"/>
      <c r="J96" s="62"/>
      <c r="K96" s="38"/>
    </row>
    <row r="97" spans="1:30" s="47" customFormat="1">
      <c r="B97" s="118"/>
      <c r="C97" s="118"/>
      <c r="D97" s="118"/>
      <c r="E97" s="30"/>
      <c r="F97" s="40"/>
      <c r="G97" s="40"/>
      <c r="H97" s="40"/>
      <c r="I97" s="45"/>
      <c r="J97" s="38"/>
      <c r="K97" s="38"/>
    </row>
    <row r="98" spans="1:30" s="47" customFormat="1">
      <c r="B98" s="117"/>
      <c r="C98" s="117"/>
      <c r="D98" s="117"/>
      <c r="E98" s="30"/>
      <c r="F98" s="30"/>
      <c r="G98" s="40"/>
      <c r="H98" s="40"/>
      <c r="I98" s="38"/>
      <c r="J98" s="62"/>
      <c r="K98" s="38"/>
    </row>
    <row r="99" spans="1:30" s="47" customFormat="1">
      <c r="B99" s="117"/>
      <c r="C99" s="117"/>
      <c r="D99" s="117"/>
      <c r="E99" s="30"/>
      <c r="F99" s="30"/>
      <c r="G99" s="40"/>
      <c r="H99" s="40"/>
      <c r="I99" s="38"/>
      <c r="J99" s="62"/>
      <c r="K99" s="38"/>
    </row>
    <row r="100" spans="1:30" s="47" customFormat="1">
      <c r="B100" s="114"/>
      <c r="C100" s="114"/>
      <c r="D100" s="114"/>
      <c r="E100" s="30"/>
      <c r="F100" s="30"/>
      <c r="G100" s="40"/>
      <c r="H100" s="40"/>
      <c r="I100" s="38"/>
      <c r="J100" s="62"/>
      <c r="K100" s="38"/>
    </row>
    <row r="101" spans="1:30" s="47" customFormat="1">
      <c r="B101" s="31"/>
      <c r="C101" s="63"/>
      <c r="D101" s="63"/>
      <c r="E101" s="30"/>
      <c r="F101" s="30"/>
      <c r="G101" s="40"/>
      <c r="H101" s="40"/>
      <c r="I101" s="38"/>
      <c r="J101" s="62"/>
      <c r="K101" s="38"/>
    </row>
    <row r="102" spans="1:30" s="47" customFormat="1">
      <c r="B102" s="115"/>
      <c r="C102" s="115"/>
      <c r="D102" s="115"/>
      <c r="E102" s="115"/>
      <c r="F102" s="30"/>
      <c r="G102" s="40"/>
      <c r="H102" s="40"/>
      <c r="I102" s="38"/>
      <c r="J102" s="62"/>
      <c r="K102" s="38"/>
    </row>
    <row r="103" spans="1:30" s="47" customFormat="1">
      <c r="B103" s="117"/>
      <c r="C103" s="117"/>
      <c r="D103" s="117"/>
      <c r="E103" s="30"/>
      <c r="F103" s="30"/>
      <c r="G103" s="40"/>
      <c r="H103" s="40"/>
      <c r="I103" s="38"/>
      <c r="J103" s="62"/>
    </row>
    <row r="104" spans="1:30" s="47" customFormat="1">
      <c r="B104" s="117"/>
      <c r="C104" s="117"/>
      <c r="D104" s="117"/>
      <c r="E104" s="30"/>
      <c r="F104" s="30"/>
      <c r="G104" s="116"/>
      <c r="H104" s="116"/>
      <c r="I104" s="116"/>
      <c r="J104" s="62"/>
      <c r="K104" s="39"/>
    </row>
    <row r="105" spans="1:30" s="47" customFormat="1">
      <c r="B105" s="117"/>
      <c r="C105" s="117"/>
      <c r="D105" s="117"/>
      <c r="E105" s="60"/>
      <c r="F105" s="60"/>
      <c r="G105" s="60"/>
      <c r="H105" s="40"/>
      <c r="I105" s="38"/>
      <c r="J105" s="62"/>
      <c r="K105" s="39"/>
    </row>
    <row r="106" spans="1:30">
      <c r="B106" s="39"/>
      <c r="C106" s="38"/>
      <c r="D106" s="38"/>
      <c r="E106" s="40"/>
      <c r="F106" s="40"/>
      <c r="G106" s="40"/>
      <c r="H106" s="40"/>
      <c r="I106" s="38"/>
      <c r="J106" s="40"/>
      <c r="K106" s="40"/>
    </row>
    <row r="107" spans="1:30">
      <c r="B107" s="118"/>
      <c r="C107" s="118"/>
      <c r="D107" s="118"/>
      <c r="E107" s="30"/>
      <c r="F107" s="30"/>
      <c r="G107" s="40"/>
      <c r="H107" s="40"/>
      <c r="I107" s="38"/>
      <c r="J107" s="40"/>
      <c r="K107" s="40"/>
    </row>
    <row r="108" spans="1:30">
      <c r="B108" s="117"/>
      <c r="C108" s="117"/>
      <c r="D108" s="117"/>
      <c r="E108" s="30"/>
      <c r="F108" s="30"/>
      <c r="G108" s="116"/>
      <c r="H108" s="116"/>
      <c r="I108" s="116"/>
      <c r="J108" s="62"/>
      <c r="K108" s="38"/>
    </row>
    <row r="109" spans="1:30" s="40" customFormat="1">
      <c r="A109" s="64"/>
      <c r="B109" s="39"/>
      <c r="C109" s="38"/>
      <c r="D109" s="38"/>
      <c r="I109" s="38"/>
      <c r="J109" s="62"/>
      <c r="L109" s="29"/>
      <c r="M109" s="29"/>
      <c r="N109" s="29"/>
      <c r="O109" s="29"/>
      <c r="P109" s="29"/>
      <c r="Q109" s="29"/>
      <c r="R109" s="29"/>
      <c r="S109" s="29"/>
      <c r="T109" s="29"/>
      <c r="U109" s="29"/>
      <c r="V109" s="29"/>
      <c r="W109" s="29"/>
      <c r="X109" s="29"/>
      <c r="Y109" s="29"/>
      <c r="Z109" s="29"/>
      <c r="AA109" s="29"/>
      <c r="AB109" s="29"/>
      <c r="AC109" s="29"/>
      <c r="AD109" s="29"/>
    </row>
    <row r="110" spans="1:30" s="40" customFormat="1">
      <c r="A110" s="64"/>
      <c r="B110" s="39"/>
      <c r="C110" s="38"/>
      <c r="D110" s="38"/>
      <c r="I110" s="38"/>
      <c r="J110" s="62"/>
      <c r="K110" s="38"/>
      <c r="L110" s="29"/>
      <c r="M110" s="29"/>
      <c r="N110" s="29"/>
      <c r="O110" s="29"/>
      <c r="P110" s="29"/>
      <c r="Q110" s="29"/>
      <c r="R110" s="29"/>
      <c r="S110" s="29"/>
      <c r="T110" s="29"/>
      <c r="U110" s="29"/>
      <c r="V110" s="29"/>
      <c r="W110" s="29"/>
      <c r="X110" s="29"/>
      <c r="Y110" s="29"/>
      <c r="Z110" s="29"/>
      <c r="AA110" s="29"/>
      <c r="AB110" s="29"/>
      <c r="AC110" s="29"/>
      <c r="AD110" s="29"/>
    </row>
    <row r="111" spans="1:30">
      <c r="J111" s="62"/>
    </row>
  </sheetData>
  <mergeCells count="136">
    <mergeCell ref="E9:K9"/>
    <mergeCell ref="B13:B14"/>
    <mergeCell ref="C13:C14"/>
    <mergeCell ref="D13:D14"/>
    <mergeCell ref="E13:E14"/>
    <mergeCell ref="G13:I13"/>
    <mergeCell ref="J13:J14"/>
    <mergeCell ref="K13:K14"/>
    <mergeCell ref="C25:D25"/>
    <mergeCell ref="C26:D26"/>
    <mergeCell ref="B31:J31"/>
    <mergeCell ref="C33:E33"/>
    <mergeCell ref="F33:G33"/>
    <mergeCell ref="C34:E34"/>
    <mergeCell ref="F34:G34"/>
    <mergeCell ref="B15:K15"/>
    <mergeCell ref="C24:D24"/>
    <mergeCell ref="C38:E38"/>
    <mergeCell ref="F38:G38"/>
    <mergeCell ref="C39:E39"/>
    <mergeCell ref="F39:G39"/>
    <mergeCell ref="C40:E40"/>
    <mergeCell ref="F40:G40"/>
    <mergeCell ref="C35:E35"/>
    <mergeCell ref="F35:G35"/>
    <mergeCell ref="C36:E36"/>
    <mergeCell ref="F36:G36"/>
    <mergeCell ref="C37:E37"/>
    <mergeCell ref="F37:G37"/>
    <mergeCell ref="C44:E44"/>
    <mergeCell ref="F44:G44"/>
    <mergeCell ref="C45:E45"/>
    <mergeCell ref="F45:G45"/>
    <mergeCell ref="C46:E46"/>
    <mergeCell ref="F46:G46"/>
    <mergeCell ref="C41:E41"/>
    <mergeCell ref="F41:G41"/>
    <mergeCell ref="C42:E42"/>
    <mergeCell ref="F42:G42"/>
    <mergeCell ref="C43:E43"/>
    <mergeCell ref="F43:G43"/>
    <mergeCell ref="C50:E50"/>
    <mergeCell ref="F50:G50"/>
    <mergeCell ref="C51:E51"/>
    <mergeCell ref="F51:G51"/>
    <mergeCell ref="C52:E52"/>
    <mergeCell ref="F52:G52"/>
    <mergeCell ref="C47:E47"/>
    <mergeCell ref="F47:G47"/>
    <mergeCell ref="C48:E48"/>
    <mergeCell ref="F48:G48"/>
    <mergeCell ref="C49:E49"/>
    <mergeCell ref="F49:G49"/>
    <mergeCell ref="C56:E56"/>
    <mergeCell ref="F56:G56"/>
    <mergeCell ref="C57:E57"/>
    <mergeCell ref="F57:G57"/>
    <mergeCell ref="C58:E58"/>
    <mergeCell ref="F58:G58"/>
    <mergeCell ref="C53:E53"/>
    <mergeCell ref="F53:G53"/>
    <mergeCell ref="C54:E54"/>
    <mergeCell ref="F54:G54"/>
    <mergeCell ref="C55:E55"/>
    <mergeCell ref="F55:G55"/>
    <mergeCell ref="C62:E62"/>
    <mergeCell ref="F62:G62"/>
    <mergeCell ref="C63:E63"/>
    <mergeCell ref="F63:G63"/>
    <mergeCell ref="C64:E64"/>
    <mergeCell ref="F64:G64"/>
    <mergeCell ref="C59:E59"/>
    <mergeCell ref="F59:G59"/>
    <mergeCell ref="C60:E60"/>
    <mergeCell ref="F60:G60"/>
    <mergeCell ref="C61:E61"/>
    <mergeCell ref="F61:G61"/>
    <mergeCell ref="C68:E68"/>
    <mergeCell ref="F68:G68"/>
    <mergeCell ref="C69:E69"/>
    <mergeCell ref="F69:G69"/>
    <mergeCell ref="C70:E70"/>
    <mergeCell ref="F70:G70"/>
    <mergeCell ref="C65:E65"/>
    <mergeCell ref="F65:G65"/>
    <mergeCell ref="C66:E66"/>
    <mergeCell ref="F66:G66"/>
    <mergeCell ref="C67:E67"/>
    <mergeCell ref="F67:G67"/>
    <mergeCell ref="C74:E74"/>
    <mergeCell ref="F74:G74"/>
    <mergeCell ref="C75:E75"/>
    <mergeCell ref="F75:G75"/>
    <mergeCell ref="C76:E76"/>
    <mergeCell ref="F76:G76"/>
    <mergeCell ref="C71:E71"/>
    <mergeCell ref="F71:G71"/>
    <mergeCell ref="C72:E72"/>
    <mergeCell ref="F72:G72"/>
    <mergeCell ref="C73:E73"/>
    <mergeCell ref="F73:G73"/>
    <mergeCell ref="C80:E80"/>
    <mergeCell ref="F80:G80"/>
    <mergeCell ref="C81:E81"/>
    <mergeCell ref="F81:G81"/>
    <mergeCell ref="C82:E82"/>
    <mergeCell ref="F82:G82"/>
    <mergeCell ref="C77:E77"/>
    <mergeCell ref="F77:G77"/>
    <mergeCell ref="C78:E78"/>
    <mergeCell ref="F78:G78"/>
    <mergeCell ref="C79:E79"/>
    <mergeCell ref="F79:G79"/>
    <mergeCell ref="B92:D92"/>
    <mergeCell ref="B93:D93"/>
    <mergeCell ref="B94:D94"/>
    <mergeCell ref="B95:D95"/>
    <mergeCell ref="B96:D96"/>
    <mergeCell ref="B97:D97"/>
    <mergeCell ref="C83:E83"/>
    <mergeCell ref="F83:G83"/>
    <mergeCell ref="B84:D84"/>
    <mergeCell ref="B87:E87"/>
    <mergeCell ref="B88:D88"/>
    <mergeCell ref="B89:D89"/>
    <mergeCell ref="G104:I104"/>
    <mergeCell ref="B105:D105"/>
    <mergeCell ref="B107:D107"/>
    <mergeCell ref="B108:D108"/>
    <mergeCell ref="G108:I108"/>
    <mergeCell ref="B98:D98"/>
    <mergeCell ref="B99:D99"/>
    <mergeCell ref="B100:D100"/>
    <mergeCell ref="B102:E102"/>
    <mergeCell ref="B103:D103"/>
    <mergeCell ref="B104:D10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B172-8607-4DB9-A2DE-2A4A274BEB17}">
  <sheetPr>
    <tabColor rgb="FFFFFF00"/>
  </sheetPr>
  <dimension ref="A2:AD111"/>
  <sheetViews>
    <sheetView zoomScale="48"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259</v>
      </c>
      <c r="H3" s="29">
        <f>2*27</f>
        <v>54</v>
      </c>
    </row>
    <row r="4" spans="2:11" ht="21" customHeight="1">
      <c r="B4" s="30" t="s">
        <v>87</v>
      </c>
      <c r="C4" s="38" t="s">
        <v>258</v>
      </c>
    </row>
    <row r="5" spans="2:11" ht="21" customHeight="1">
      <c r="B5" s="30" t="s">
        <v>88</v>
      </c>
      <c r="C5" s="31" t="s">
        <v>287</v>
      </c>
    </row>
    <row r="6" spans="2:11" ht="21" customHeight="1">
      <c r="B6" s="30" t="s">
        <v>89</v>
      </c>
      <c r="C6" s="31"/>
    </row>
    <row r="7" spans="2:11" ht="21" customHeight="1">
      <c r="B7" s="30" t="s">
        <v>90</v>
      </c>
      <c r="C7" s="31">
        <v>2</v>
      </c>
    </row>
    <row r="8" spans="2:11" ht="21" customHeight="1">
      <c r="B8" s="30" t="s">
        <v>91</v>
      </c>
      <c r="C8" s="31" t="s">
        <v>203</v>
      </c>
    </row>
    <row r="9" spans="2:11" ht="41.4" customHeight="1">
      <c r="B9" s="32" t="s">
        <v>92</v>
      </c>
      <c r="C9" s="31">
        <f>C7+1</f>
        <v>3</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183</v>
      </c>
      <c r="C16" s="38" t="s">
        <v>252</v>
      </c>
      <c r="D16" s="38" t="s">
        <v>193</v>
      </c>
      <c r="E16" s="38"/>
      <c r="F16" s="38">
        <v>1</v>
      </c>
      <c r="G16" s="38">
        <f>+H3+10+10</f>
        <v>74</v>
      </c>
      <c r="H16" s="38"/>
      <c r="I16" s="39"/>
      <c r="J16" s="38">
        <f>+G16</f>
        <v>74</v>
      </c>
      <c r="K16" s="84" t="s">
        <v>194</v>
      </c>
    </row>
    <row r="17" spans="2:11" ht="45" customHeight="1">
      <c r="B17" s="39" t="s">
        <v>253</v>
      </c>
      <c r="C17" s="38" t="s">
        <v>254</v>
      </c>
      <c r="D17" s="38" t="s">
        <v>255</v>
      </c>
      <c r="E17" s="37" t="s">
        <v>256</v>
      </c>
      <c r="F17" s="38"/>
      <c r="G17" s="38"/>
      <c r="H17" s="40"/>
      <c r="I17" s="40"/>
      <c r="J17" s="38"/>
      <c r="K17" s="39" t="s">
        <v>257</v>
      </c>
    </row>
    <row r="18" spans="2:11">
      <c r="B18" s="39"/>
      <c r="C18" s="38"/>
      <c r="D18" s="38"/>
      <c r="E18" s="40"/>
      <c r="F18" s="38"/>
      <c r="G18" s="38"/>
      <c r="H18" s="40"/>
      <c r="I18" s="40"/>
      <c r="J18" s="38"/>
      <c r="K18" s="39"/>
    </row>
    <row r="19" spans="2:11" ht="22.5" customHeight="1">
      <c r="B19" s="41" t="s">
        <v>107</v>
      </c>
      <c r="C19" s="31"/>
      <c r="D19" s="31"/>
      <c r="E19" s="42"/>
      <c r="F19" s="42"/>
      <c r="G19" s="43"/>
      <c r="H19" s="40"/>
      <c r="I19" s="36"/>
      <c r="J19" s="44"/>
      <c r="K19" s="39"/>
    </row>
    <row r="20" spans="2:11" ht="22.5" customHeight="1">
      <c r="B20" s="41"/>
      <c r="C20" s="42" t="s">
        <v>178</v>
      </c>
      <c r="D20" s="37"/>
      <c r="E20" s="42"/>
      <c r="F20" s="42"/>
      <c r="G20" s="43"/>
      <c r="H20" s="40"/>
      <c r="I20" s="31" t="s">
        <v>13</v>
      </c>
      <c r="J20" s="44"/>
      <c r="K20" s="39"/>
    </row>
    <row r="21" spans="2:11" ht="22.5" customHeight="1">
      <c r="B21" s="41"/>
      <c r="C21" s="86"/>
      <c r="D21" s="39"/>
      <c r="E21" s="37"/>
      <c r="F21" s="37"/>
      <c r="G21" s="38"/>
      <c r="H21" s="38"/>
      <c r="I21" s="31"/>
      <c r="J21" s="44"/>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115"/>
      <c r="D24" s="115"/>
      <c r="E24" s="37"/>
      <c r="F24" s="37"/>
      <c r="G24" s="38"/>
      <c r="H24" s="38"/>
      <c r="I24" s="31"/>
      <c r="J24" s="44"/>
      <c r="K24" s="39"/>
    </row>
    <row r="25" spans="2:11" ht="22.5" customHeight="1">
      <c r="B25" s="41"/>
      <c r="C25" s="130"/>
      <c r="D25" s="130"/>
      <c r="E25" s="37"/>
      <c r="F25" s="37"/>
      <c r="G25" s="38"/>
      <c r="H25" s="38"/>
      <c r="I25" s="31"/>
      <c r="J25" s="44"/>
      <c r="K25" s="39"/>
    </row>
    <row r="26" spans="2:11" ht="22.5" customHeight="1">
      <c r="B26" s="39"/>
      <c r="C26" s="116"/>
      <c r="D26" s="116"/>
      <c r="E26" s="40"/>
      <c r="F26" s="40"/>
      <c r="G26" s="40"/>
      <c r="H26" s="40"/>
      <c r="I26" s="40"/>
      <c r="J26" s="44"/>
      <c r="K26" s="39"/>
    </row>
    <row r="27" spans="2:11" ht="21.65" customHeight="1">
      <c r="B27" s="39"/>
      <c r="C27" s="40"/>
      <c r="D27" s="40"/>
      <c r="E27" s="40"/>
      <c r="F27" s="40"/>
      <c r="G27" s="40"/>
      <c r="H27" s="40"/>
      <c r="I27" s="40"/>
      <c r="J27" s="44"/>
      <c r="K27" s="45"/>
    </row>
    <row r="28" spans="2:11" ht="21.65" customHeight="1">
      <c r="B28" s="37"/>
      <c r="C28" s="40"/>
      <c r="D28" s="40"/>
      <c r="E28" s="40"/>
      <c r="F28" s="40"/>
      <c r="G28" s="40"/>
      <c r="H28" s="40"/>
      <c r="I28" s="40"/>
      <c r="J28" s="44"/>
      <c r="K28" s="45"/>
    </row>
    <row r="29" spans="2:11">
      <c r="B29" s="37"/>
      <c r="C29" s="37"/>
      <c r="D29" s="37"/>
      <c r="E29" s="37"/>
      <c r="F29" s="37"/>
      <c r="G29" s="40"/>
      <c r="H29" s="40"/>
      <c r="I29" s="40"/>
      <c r="J29" s="45"/>
      <c r="K29" s="39"/>
    </row>
    <row r="30" spans="2:11">
      <c r="B30" s="39"/>
      <c r="C30" s="38"/>
      <c r="D30" s="38"/>
      <c r="E30" s="40"/>
      <c r="F30" s="40"/>
      <c r="G30" s="40"/>
      <c r="H30" s="40"/>
      <c r="I30" s="40"/>
      <c r="J30" s="40"/>
      <c r="K30" s="39"/>
    </row>
    <row r="31" spans="2:11" ht="23">
      <c r="B31" s="132" t="s">
        <v>108</v>
      </c>
      <c r="C31" s="132"/>
      <c r="D31" s="132"/>
      <c r="E31" s="132"/>
      <c r="F31" s="132"/>
      <c r="G31" s="132"/>
      <c r="H31" s="132"/>
      <c r="I31" s="132"/>
      <c r="J31" s="132"/>
      <c r="K31" s="39"/>
    </row>
    <row r="32" spans="2:11">
      <c r="B32" s="38"/>
      <c r="C32" s="38"/>
      <c r="D32" s="38"/>
      <c r="E32" s="40"/>
      <c r="F32" s="40"/>
      <c r="G32" s="40"/>
      <c r="H32" s="40"/>
      <c r="I32" s="40"/>
      <c r="J32" s="40"/>
      <c r="K32" s="39"/>
    </row>
    <row r="33" spans="2:11" s="47" customFormat="1" ht="29.15" customHeight="1">
      <c r="B33" s="42" t="s">
        <v>0</v>
      </c>
      <c r="C33" s="131" t="s">
        <v>1</v>
      </c>
      <c r="D33" s="131"/>
      <c r="E33" s="131"/>
      <c r="F33" s="131" t="s">
        <v>2</v>
      </c>
      <c r="G33" s="131"/>
      <c r="H33" s="31" t="s">
        <v>3</v>
      </c>
      <c r="I33" s="31" t="s">
        <v>4</v>
      </c>
      <c r="J33" s="31" t="s">
        <v>109</v>
      </c>
      <c r="K33" s="31" t="s">
        <v>110</v>
      </c>
    </row>
    <row r="34" spans="2:11" s="47" customFormat="1" ht="162" customHeight="1">
      <c r="B34" s="48">
        <v>1</v>
      </c>
      <c r="C34" s="123" t="s">
        <v>141</v>
      </c>
      <c r="D34" s="123"/>
      <c r="E34" s="123"/>
      <c r="F34" s="124" t="s">
        <v>7</v>
      </c>
      <c r="G34" s="124"/>
      <c r="H34" s="49" t="s">
        <v>111</v>
      </c>
      <c r="I34" s="50">
        <v>1</v>
      </c>
      <c r="J34" s="51"/>
      <c r="K34" s="48"/>
    </row>
    <row r="35" spans="2:11" s="47" customFormat="1" ht="209.5" customHeight="1">
      <c r="B35" s="48">
        <v>2</v>
      </c>
      <c r="C35" s="123" t="s">
        <v>142</v>
      </c>
      <c r="D35" s="123"/>
      <c r="E35" s="123"/>
      <c r="F35" s="124" t="s">
        <v>8</v>
      </c>
      <c r="G35" s="124"/>
      <c r="H35" s="48" t="s">
        <v>9</v>
      </c>
      <c r="I35" s="48"/>
      <c r="J35" s="51"/>
      <c r="K35" s="48"/>
    </row>
    <row r="36" spans="2:11" s="47" customFormat="1" ht="236.5" customHeight="1">
      <c r="B36" s="48">
        <v>3</v>
      </c>
      <c r="C36" s="123" t="s">
        <v>143</v>
      </c>
      <c r="D36" s="123"/>
      <c r="E36" s="123"/>
      <c r="F36" s="124" t="s">
        <v>10</v>
      </c>
      <c r="G36" s="124"/>
      <c r="H36" s="48" t="s">
        <v>11</v>
      </c>
      <c r="I36" s="48"/>
      <c r="J36" s="51"/>
      <c r="K36" s="48"/>
    </row>
    <row r="37" spans="2:11" s="47" customFormat="1" ht="195" customHeight="1">
      <c r="B37" s="48">
        <v>4</v>
      </c>
      <c r="C37" s="123" t="s">
        <v>144</v>
      </c>
      <c r="D37" s="123"/>
      <c r="E37" s="123"/>
      <c r="F37" s="124" t="s">
        <v>12</v>
      </c>
      <c r="G37" s="124"/>
      <c r="H37" s="48" t="s">
        <v>13</v>
      </c>
      <c r="I37" s="48"/>
      <c r="J37" s="51"/>
      <c r="K37" s="48"/>
    </row>
    <row r="38" spans="2:11" s="47" customFormat="1" ht="88.4" customHeight="1">
      <c r="B38" s="48">
        <v>5</v>
      </c>
      <c r="C38" s="123" t="s">
        <v>145</v>
      </c>
      <c r="D38" s="123"/>
      <c r="E38" s="123"/>
      <c r="F38" s="124" t="s">
        <v>14</v>
      </c>
      <c r="G38" s="124"/>
      <c r="H38" s="48" t="s">
        <v>9</v>
      </c>
      <c r="I38" s="50">
        <f>+J96</f>
        <v>0</v>
      </c>
      <c r="J38" s="51"/>
      <c r="K38" s="48"/>
    </row>
    <row r="39" spans="2:11" s="47" customFormat="1" ht="272.5" customHeight="1">
      <c r="B39" s="48">
        <v>6</v>
      </c>
      <c r="C39" s="123" t="s">
        <v>146</v>
      </c>
      <c r="D39" s="123"/>
      <c r="E39" s="123"/>
      <c r="F39" s="124" t="s">
        <v>15</v>
      </c>
      <c r="G39" s="124"/>
      <c r="H39" s="49" t="s">
        <v>16</v>
      </c>
      <c r="I39" s="50"/>
      <c r="J39" s="51"/>
      <c r="K39" s="48"/>
    </row>
    <row r="40" spans="2:11" s="47" customFormat="1" ht="192" customHeight="1">
      <c r="B40" s="48">
        <v>7</v>
      </c>
      <c r="C40" s="123" t="s">
        <v>147</v>
      </c>
      <c r="D40" s="123"/>
      <c r="E40" s="123"/>
      <c r="F40" s="124" t="s">
        <v>17</v>
      </c>
      <c r="G40" s="124"/>
      <c r="H40" s="49" t="s">
        <v>18</v>
      </c>
      <c r="I40" s="48"/>
      <c r="J40" s="51"/>
      <c r="K40" s="48"/>
    </row>
    <row r="41" spans="2:11" s="47" customFormat="1" ht="232.75" customHeight="1">
      <c r="B41" s="48">
        <v>8</v>
      </c>
      <c r="C41" s="123" t="s">
        <v>148</v>
      </c>
      <c r="D41" s="123"/>
      <c r="E41" s="123"/>
      <c r="F41" s="124" t="s">
        <v>140</v>
      </c>
      <c r="G41" s="124"/>
      <c r="H41" s="49" t="s">
        <v>20</v>
      </c>
      <c r="I41" s="48"/>
      <c r="J41" s="51"/>
      <c r="K41" s="48"/>
    </row>
    <row r="42" spans="2:11" s="47" customFormat="1" ht="292.5" customHeight="1">
      <c r="B42" s="48">
        <v>9</v>
      </c>
      <c r="C42" s="123" t="s">
        <v>149</v>
      </c>
      <c r="D42" s="123"/>
      <c r="E42" s="123"/>
      <c r="F42" s="124" t="s">
        <v>21</v>
      </c>
      <c r="G42" s="124"/>
      <c r="H42" s="49" t="s">
        <v>22</v>
      </c>
      <c r="I42" s="48"/>
      <c r="J42" s="51"/>
      <c r="K42" s="48"/>
    </row>
    <row r="43" spans="2:11" s="47" customFormat="1" ht="262.64999999999998" customHeight="1">
      <c r="B43" s="48">
        <v>10</v>
      </c>
      <c r="C43" s="123" t="s">
        <v>150</v>
      </c>
      <c r="D43" s="123"/>
      <c r="E43" s="123"/>
      <c r="F43" s="124" t="s">
        <v>23</v>
      </c>
      <c r="G43" s="124"/>
      <c r="H43" s="49" t="s">
        <v>22</v>
      </c>
      <c r="I43" s="48"/>
      <c r="J43" s="51"/>
      <c r="K43" s="48"/>
    </row>
    <row r="44" spans="2:11" s="47" customFormat="1" ht="249" customHeight="1">
      <c r="B44" s="48">
        <v>11</v>
      </c>
      <c r="C44" s="123" t="s">
        <v>151</v>
      </c>
      <c r="D44" s="123"/>
      <c r="E44" s="123"/>
      <c r="F44" s="124" t="s">
        <v>24</v>
      </c>
      <c r="G44" s="124"/>
      <c r="H44" s="49" t="s">
        <v>22</v>
      </c>
      <c r="I44" s="48"/>
      <c r="J44" s="51"/>
      <c r="K44" s="48"/>
    </row>
    <row r="45" spans="2:11" s="47" customFormat="1" ht="145.65" customHeight="1">
      <c r="B45" s="48">
        <v>12</v>
      </c>
      <c r="C45" s="123" t="s">
        <v>152</v>
      </c>
      <c r="D45" s="123"/>
      <c r="E45" s="123"/>
      <c r="F45" s="124" t="s">
        <v>25</v>
      </c>
      <c r="G45" s="124"/>
      <c r="H45" s="49" t="s">
        <v>22</v>
      </c>
      <c r="I45" s="48"/>
      <c r="J45" s="51"/>
      <c r="K45" s="48"/>
    </row>
    <row r="46" spans="2:11" s="47" customFormat="1" ht="282.64999999999998" customHeight="1">
      <c r="B46" s="48">
        <v>13</v>
      </c>
      <c r="C46" s="123" t="s">
        <v>153</v>
      </c>
      <c r="D46" s="123"/>
      <c r="E46" s="123"/>
      <c r="F46" s="124" t="s">
        <v>26</v>
      </c>
      <c r="G46" s="124"/>
      <c r="H46" s="49" t="s">
        <v>22</v>
      </c>
      <c r="I46" s="48"/>
      <c r="J46" s="51"/>
      <c r="K46" s="48"/>
    </row>
    <row r="47" spans="2:11" s="47" customFormat="1" ht="166.75" customHeight="1">
      <c r="B47" s="48">
        <v>14</v>
      </c>
      <c r="C47" s="123" t="s">
        <v>154</v>
      </c>
      <c r="D47" s="123"/>
      <c r="E47" s="123"/>
      <c r="F47" s="124" t="s">
        <v>27</v>
      </c>
      <c r="G47" s="124"/>
      <c r="H47" s="49" t="s">
        <v>22</v>
      </c>
      <c r="I47" s="48"/>
      <c r="J47" s="51"/>
      <c r="K47" s="48"/>
    </row>
    <row r="48" spans="2:11" s="47" customFormat="1" ht="270.64999999999998" customHeight="1">
      <c r="B48" s="48">
        <v>15</v>
      </c>
      <c r="C48" s="123" t="s">
        <v>155</v>
      </c>
      <c r="D48" s="123"/>
      <c r="E48" s="123"/>
      <c r="F48" s="124" t="s">
        <v>28</v>
      </c>
      <c r="G48" s="124"/>
      <c r="H48" s="48" t="s">
        <v>9</v>
      </c>
      <c r="I48" s="48"/>
      <c r="J48" s="51"/>
      <c r="K48" s="48"/>
    </row>
    <row r="49" spans="2:11" s="47" customFormat="1" ht="200.5" customHeight="1">
      <c r="B49" s="48">
        <v>16</v>
      </c>
      <c r="C49" s="123" t="s">
        <v>156</v>
      </c>
      <c r="D49" s="123"/>
      <c r="E49" s="123"/>
      <c r="F49" s="124" t="s">
        <v>29</v>
      </c>
      <c r="G49" s="124"/>
      <c r="H49" s="48"/>
      <c r="I49" s="48"/>
      <c r="J49" s="51"/>
      <c r="K49" s="48"/>
    </row>
    <row r="50" spans="2:11" s="47" customFormat="1" ht="52.75" customHeight="1">
      <c r="B50" s="48">
        <v>17</v>
      </c>
      <c r="C50" s="128" t="s">
        <v>112</v>
      </c>
      <c r="D50" s="128"/>
      <c r="E50" s="128"/>
      <c r="F50" s="124" t="s">
        <v>113</v>
      </c>
      <c r="G50" s="124"/>
      <c r="H50" s="52"/>
      <c r="I50" s="48"/>
      <c r="J50" s="51"/>
      <c r="K50" s="48"/>
    </row>
    <row r="51" spans="2:11" s="47" customFormat="1" ht="87" customHeight="1">
      <c r="B51" s="48">
        <v>18</v>
      </c>
      <c r="C51" s="123" t="s">
        <v>157</v>
      </c>
      <c r="D51" s="123"/>
      <c r="E51" s="123"/>
      <c r="F51" s="124" t="s">
        <v>30</v>
      </c>
      <c r="G51" s="124"/>
      <c r="H51" s="48" t="s">
        <v>9</v>
      </c>
      <c r="I51" s="48"/>
      <c r="J51" s="51"/>
      <c r="K51" s="48"/>
    </row>
    <row r="52" spans="2:11" s="47" customFormat="1" ht="163.4" customHeight="1">
      <c r="B52" s="48">
        <v>19</v>
      </c>
      <c r="C52" s="123" t="s">
        <v>158</v>
      </c>
      <c r="D52" s="123"/>
      <c r="E52" s="123"/>
      <c r="F52" s="124" t="s">
        <v>31</v>
      </c>
      <c r="G52" s="124"/>
      <c r="H52" s="48" t="s">
        <v>9</v>
      </c>
      <c r="I52" s="50"/>
      <c r="J52" s="51"/>
      <c r="K52" s="38"/>
    </row>
    <row r="53" spans="2:11" s="47" customFormat="1" ht="122.4" customHeight="1">
      <c r="B53" s="48">
        <v>20</v>
      </c>
      <c r="C53" s="123" t="s">
        <v>159</v>
      </c>
      <c r="D53" s="123"/>
      <c r="E53" s="123"/>
      <c r="F53" s="124" t="s">
        <v>32</v>
      </c>
      <c r="G53" s="124"/>
      <c r="H53" s="48" t="s">
        <v>9</v>
      </c>
      <c r="I53" s="50">
        <f>+J100</f>
        <v>0</v>
      </c>
      <c r="J53" s="51"/>
      <c r="K53" s="48"/>
    </row>
    <row r="54" spans="2:11" s="47" customFormat="1" ht="103.75" customHeight="1">
      <c r="B54" s="48">
        <v>21</v>
      </c>
      <c r="C54" s="123" t="s">
        <v>160</v>
      </c>
      <c r="D54" s="123"/>
      <c r="E54" s="123"/>
      <c r="F54" s="124" t="s">
        <v>33</v>
      </c>
      <c r="G54" s="124"/>
      <c r="H54" s="48" t="s">
        <v>9</v>
      </c>
      <c r="I54" s="50">
        <f>+J105</f>
        <v>0</v>
      </c>
      <c r="J54" s="51"/>
      <c r="K54" s="48"/>
    </row>
    <row r="55" spans="2:11" s="47" customFormat="1" ht="214.75" customHeight="1">
      <c r="B55" s="48">
        <v>22</v>
      </c>
      <c r="C55" s="123" t="s">
        <v>161</v>
      </c>
      <c r="D55" s="123"/>
      <c r="E55" s="123"/>
      <c r="F55" s="124" t="s">
        <v>34</v>
      </c>
      <c r="G55" s="124"/>
      <c r="H55" s="48" t="s">
        <v>9</v>
      </c>
      <c r="I55" s="48"/>
      <c r="J55" s="51"/>
      <c r="K55" s="48"/>
    </row>
    <row r="56" spans="2:11" s="47" customFormat="1" ht="32.15" customHeight="1">
      <c r="B56" s="48">
        <v>23</v>
      </c>
      <c r="C56" s="128" t="s">
        <v>114</v>
      </c>
      <c r="D56" s="128"/>
      <c r="E56" s="128"/>
      <c r="F56" s="124"/>
      <c r="G56" s="124"/>
      <c r="H56" s="41"/>
      <c r="I56" s="48"/>
      <c r="J56" s="51"/>
      <c r="K56" s="48"/>
    </row>
    <row r="57" spans="2:11" s="47" customFormat="1" ht="64.400000000000006" customHeight="1">
      <c r="B57" s="48">
        <v>24</v>
      </c>
      <c r="C57" s="123" t="s">
        <v>162</v>
      </c>
      <c r="D57" s="123"/>
      <c r="E57" s="123"/>
      <c r="F57" s="124" t="s">
        <v>35</v>
      </c>
      <c r="G57" s="124"/>
      <c r="H57" s="48"/>
      <c r="I57" s="48"/>
      <c r="J57" s="51"/>
      <c r="K57" s="39"/>
    </row>
    <row r="58" spans="2:11" s="47" customFormat="1" ht="102.65" customHeight="1">
      <c r="B58" s="48">
        <v>25</v>
      </c>
      <c r="C58" s="123" t="s">
        <v>163</v>
      </c>
      <c r="D58" s="123"/>
      <c r="E58" s="123"/>
      <c r="F58" s="124" t="s">
        <v>36</v>
      </c>
      <c r="G58" s="124"/>
      <c r="H58" s="49" t="s">
        <v>22</v>
      </c>
      <c r="I58" s="50"/>
      <c r="J58" s="51"/>
      <c r="K58" s="38"/>
    </row>
    <row r="59" spans="2:11" s="47" customFormat="1" ht="216.65" customHeight="1">
      <c r="B59" s="48">
        <v>26</v>
      </c>
      <c r="C59" s="123" t="s">
        <v>164</v>
      </c>
      <c r="D59" s="123"/>
      <c r="E59" s="123"/>
      <c r="F59" s="124" t="s">
        <v>37</v>
      </c>
      <c r="G59" s="124"/>
      <c r="H59" s="49" t="s">
        <v>22</v>
      </c>
      <c r="I59" s="48"/>
      <c r="J59" s="51"/>
      <c r="K59" s="48"/>
    </row>
    <row r="60" spans="2:11" s="47" customFormat="1" ht="180.65" customHeight="1">
      <c r="B60" s="48">
        <v>27</v>
      </c>
      <c r="C60" s="123" t="s">
        <v>165</v>
      </c>
      <c r="D60" s="123"/>
      <c r="E60" s="123"/>
      <c r="F60" s="124" t="s">
        <v>38</v>
      </c>
      <c r="G60" s="124"/>
      <c r="H60" s="49" t="s">
        <v>22</v>
      </c>
      <c r="I60" s="48">
        <v>0</v>
      </c>
      <c r="J60" s="51"/>
      <c r="K60" s="48"/>
    </row>
    <row r="61" spans="2:11" s="47" customFormat="1" ht="153" customHeight="1">
      <c r="B61" s="48">
        <v>28</v>
      </c>
      <c r="C61" s="123" t="s">
        <v>39</v>
      </c>
      <c r="D61" s="123"/>
      <c r="E61" s="123"/>
      <c r="F61" s="124" t="s">
        <v>40</v>
      </c>
      <c r="G61" s="124"/>
      <c r="H61" s="92" t="s">
        <v>9</v>
      </c>
      <c r="I61" s="50">
        <f>+J95</f>
        <v>81.400000000000006</v>
      </c>
      <c r="J61" s="51"/>
      <c r="K61" s="48"/>
    </row>
    <row r="62" spans="2:11" s="47" customFormat="1" ht="111.65" customHeight="1">
      <c r="B62" s="48">
        <v>29</v>
      </c>
      <c r="C62" s="123" t="s">
        <v>166</v>
      </c>
      <c r="D62" s="123"/>
      <c r="E62" s="123"/>
      <c r="F62" s="124" t="s">
        <v>41</v>
      </c>
      <c r="G62" s="124"/>
      <c r="H62" s="49" t="s">
        <v>9</v>
      </c>
      <c r="I62" s="50"/>
      <c r="J62" s="51"/>
      <c r="K62" s="48"/>
    </row>
    <row r="63" spans="2:11" s="47" customFormat="1" ht="241.75" customHeight="1">
      <c r="B63" s="48">
        <v>30</v>
      </c>
      <c r="C63" s="123" t="s">
        <v>167</v>
      </c>
      <c r="D63" s="123"/>
      <c r="E63" s="123"/>
      <c r="F63" s="124" t="s">
        <v>42</v>
      </c>
      <c r="G63" s="124"/>
      <c r="H63" s="49" t="s">
        <v>22</v>
      </c>
      <c r="I63" s="50"/>
      <c r="J63" s="51"/>
      <c r="K63" s="48"/>
    </row>
    <row r="64" spans="2:11" s="47" customFormat="1" ht="249" customHeight="1">
      <c r="B64" s="48">
        <v>31</v>
      </c>
      <c r="C64" s="123" t="s">
        <v>115</v>
      </c>
      <c r="D64" s="123"/>
      <c r="E64" s="123"/>
      <c r="F64" s="124" t="s">
        <v>43</v>
      </c>
      <c r="G64" s="124"/>
      <c r="H64" s="49" t="s">
        <v>44</v>
      </c>
      <c r="I64" s="50"/>
      <c r="J64" s="51"/>
      <c r="K64" s="48"/>
    </row>
    <row r="65" spans="2:11" s="47" customFormat="1" ht="138" customHeight="1">
      <c r="B65" s="48">
        <v>32</v>
      </c>
      <c r="C65" s="123" t="s">
        <v>168</v>
      </c>
      <c r="D65" s="123"/>
      <c r="E65" s="123"/>
      <c r="F65" s="124" t="s">
        <v>45</v>
      </c>
      <c r="G65" s="124"/>
      <c r="H65" s="49" t="s">
        <v>46</v>
      </c>
      <c r="I65" s="50"/>
      <c r="J65" s="51"/>
      <c r="K65" s="48"/>
    </row>
    <row r="66" spans="2:11" s="47" customFormat="1" ht="166.75" customHeight="1">
      <c r="B66" s="48">
        <v>33</v>
      </c>
      <c r="C66" s="123" t="s">
        <v>169</v>
      </c>
      <c r="D66" s="123"/>
      <c r="E66" s="123"/>
      <c r="F66" s="124" t="s">
        <v>47</v>
      </c>
      <c r="G66" s="124"/>
      <c r="H66" s="49" t="s">
        <v>44</v>
      </c>
      <c r="I66" s="50"/>
      <c r="J66" s="51"/>
      <c r="K66" s="48"/>
    </row>
    <row r="67" spans="2:11" s="47" customFormat="1" ht="165" customHeight="1">
      <c r="B67" s="48">
        <v>34</v>
      </c>
      <c r="C67" s="123" t="s">
        <v>170</v>
      </c>
      <c r="D67" s="123"/>
      <c r="E67" s="123"/>
      <c r="F67" s="124" t="s">
        <v>48</v>
      </c>
      <c r="G67" s="124"/>
      <c r="H67" s="49" t="s">
        <v>20</v>
      </c>
      <c r="I67" s="48"/>
      <c r="J67" s="51"/>
      <c r="K67" s="48"/>
    </row>
    <row r="68" spans="2:11" s="47" customFormat="1" ht="409.5" customHeight="1">
      <c r="B68" s="48">
        <v>35</v>
      </c>
      <c r="C68" s="123" t="s">
        <v>171</v>
      </c>
      <c r="D68" s="123"/>
      <c r="E68" s="123"/>
      <c r="F68" s="124" t="s">
        <v>49</v>
      </c>
      <c r="G68" s="124"/>
      <c r="H68" s="49" t="s">
        <v>16</v>
      </c>
      <c r="I68" s="48"/>
      <c r="J68" s="51"/>
      <c r="K68" s="48"/>
    </row>
    <row r="69" spans="2:11" s="47" customFormat="1" ht="201" customHeight="1">
      <c r="B69" s="48">
        <v>36</v>
      </c>
      <c r="C69" s="123" t="s">
        <v>172</v>
      </c>
      <c r="D69" s="123"/>
      <c r="E69" s="123"/>
      <c r="F69" s="124" t="s">
        <v>50</v>
      </c>
      <c r="G69" s="124"/>
      <c r="H69" s="48" t="s">
        <v>13</v>
      </c>
      <c r="I69" s="48"/>
      <c r="J69" s="51"/>
      <c r="K69" s="48"/>
    </row>
    <row r="70" spans="2:11" s="47" customFormat="1" ht="201" customHeight="1">
      <c r="B70" s="48">
        <v>37</v>
      </c>
      <c r="C70" s="123" t="s">
        <v>173</v>
      </c>
      <c r="D70" s="123"/>
      <c r="E70" s="123"/>
      <c r="F70" s="124" t="s">
        <v>51</v>
      </c>
      <c r="G70" s="124"/>
      <c r="H70" s="48" t="s">
        <v>13</v>
      </c>
      <c r="I70" s="48"/>
      <c r="J70" s="51"/>
      <c r="K70" s="48"/>
    </row>
    <row r="71" spans="2:11" s="47" customFormat="1" ht="141" customHeight="1">
      <c r="B71" s="48">
        <v>38</v>
      </c>
      <c r="C71" s="123" t="s">
        <v>52</v>
      </c>
      <c r="D71" s="123"/>
      <c r="E71" s="123"/>
      <c r="F71" s="129" t="s">
        <v>53</v>
      </c>
      <c r="G71" s="129"/>
      <c r="H71" s="48" t="s">
        <v>13</v>
      </c>
      <c r="I71" s="45"/>
      <c r="J71" s="51"/>
      <c r="K71" s="48"/>
    </row>
    <row r="72" spans="2:11" s="47" customFormat="1" ht="228.65" customHeight="1">
      <c r="B72" s="48">
        <v>39</v>
      </c>
      <c r="C72" s="123" t="s">
        <v>54</v>
      </c>
      <c r="D72" s="123"/>
      <c r="E72" s="123"/>
      <c r="F72" s="129" t="s">
        <v>55</v>
      </c>
      <c r="G72" s="129"/>
      <c r="H72" s="48" t="s">
        <v>13</v>
      </c>
      <c r="I72" s="45"/>
      <c r="J72" s="51"/>
      <c r="K72" s="48"/>
    </row>
    <row r="73" spans="2:11" s="47" customFormat="1" ht="228.65" customHeight="1">
      <c r="B73" s="48">
        <v>40</v>
      </c>
      <c r="C73" s="119" t="s">
        <v>116</v>
      </c>
      <c r="D73" s="119"/>
      <c r="E73" s="119"/>
      <c r="F73" s="129" t="s">
        <v>56</v>
      </c>
      <c r="G73" s="129"/>
      <c r="H73" s="48" t="s">
        <v>57</v>
      </c>
      <c r="I73" s="45"/>
      <c r="J73" s="51"/>
      <c r="K73" s="48"/>
    </row>
    <row r="74" spans="2:11" s="47" customFormat="1" ht="228.65" customHeight="1">
      <c r="B74" s="48">
        <v>41</v>
      </c>
      <c r="C74" s="123" t="s">
        <v>58</v>
      </c>
      <c r="D74" s="123"/>
      <c r="E74" s="123"/>
      <c r="F74" s="124" t="s">
        <v>59</v>
      </c>
      <c r="G74" s="124"/>
      <c r="H74" s="38" t="s">
        <v>60</v>
      </c>
      <c r="I74" s="48"/>
      <c r="J74" s="51"/>
      <c r="K74" s="48"/>
    </row>
    <row r="75" spans="2:11" s="47" customFormat="1" ht="201" customHeight="1">
      <c r="B75" s="48">
        <v>42</v>
      </c>
      <c r="C75" s="119" t="s">
        <v>61</v>
      </c>
      <c r="D75" s="119"/>
      <c r="E75" s="119"/>
      <c r="F75" s="124" t="s">
        <v>62</v>
      </c>
      <c r="G75" s="124"/>
      <c r="H75" s="38" t="s">
        <v>60</v>
      </c>
      <c r="I75" s="48"/>
      <c r="J75" s="51"/>
      <c r="K75" s="48"/>
    </row>
    <row r="76" spans="2:11" s="47" customFormat="1" ht="145.65" customHeight="1">
      <c r="B76" s="48">
        <v>43</v>
      </c>
      <c r="C76" s="123" t="s">
        <v>117</v>
      </c>
      <c r="D76" s="123"/>
      <c r="E76" s="123"/>
      <c r="F76" s="124" t="s">
        <v>62</v>
      </c>
      <c r="G76" s="124"/>
      <c r="H76" s="38" t="s">
        <v>22</v>
      </c>
      <c r="I76" s="48"/>
      <c r="J76" s="51"/>
      <c r="K76" s="48"/>
    </row>
    <row r="77" spans="2:11" s="47" customFormat="1" ht="161.5" customHeight="1">
      <c r="B77" s="48">
        <v>44</v>
      </c>
      <c r="C77" s="123" t="s">
        <v>118</v>
      </c>
      <c r="D77" s="123"/>
      <c r="E77" s="123"/>
      <c r="F77" s="124" t="s">
        <v>63</v>
      </c>
      <c r="G77" s="124"/>
      <c r="H77" s="38" t="s">
        <v>13</v>
      </c>
      <c r="I77" s="48"/>
      <c r="J77" s="51"/>
      <c r="K77" s="48"/>
    </row>
    <row r="78" spans="2:11" s="47" customFormat="1" ht="161.5" customHeight="1">
      <c r="B78" s="48">
        <v>45</v>
      </c>
      <c r="C78" s="123" t="s">
        <v>66</v>
      </c>
      <c r="D78" s="123"/>
      <c r="E78" s="123"/>
      <c r="F78" s="124" t="s">
        <v>67</v>
      </c>
      <c r="G78" s="124"/>
      <c r="H78" s="38" t="s">
        <v>64</v>
      </c>
      <c r="I78" s="50">
        <v>0</v>
      </c>
      <c r="J78" s="51"/>
      <c r="K78" s="48"/>
    </row>
    <row r="79" spans="2:11" s="47" customFormat="1" ht="136.4" customHeight="1">
      <c r="B79" s="48">
        <v>46</v>
      </c>
      <c r="C79" s="123" t="s">
        <v>119</v>
      </c>
      <c r="D79" s="123"/>
      <c r="E79" s="123"/>
      <c r="F79" s="124" t="s">
        <v>79</v>
      </c>
      <c r="G79" s="124"/>
      <c r="H79" s="38" t="s">
        <v>13</v>
      </c>
      <c r="I79" s="50">
        <v>0</v>
      </c>
      <c r="J79" s="51"/>
      <c r="K79" s="48"/>
    </row>
    <row r="80" spans="2:11" s="47" customFormat="1" ht="168" customHeight="1">
      <c r="B80" s="48">
        <v>47</v>
      </c>
      <c r="C80" s="123" t="s">
        <v>69</v>
      </c>
      <c r="D80" s="123"/>
      <c r="E80" s="123"/>
      <c r="F80" s="124" t="s">
        <v>70</v>
      </c>
      <c r="G80" s="124"/>
      <c r="H80" s="38" t="s">
        <v>57</v>
      </c>
      <c r="I80" s="50"/>
      <c r="J80" s="51"/>
      <c r="K80" s="48">
        <v>0</v>
      </c>
    </row>
    <row r="81" spans="2:11" s="47" customFormat="1" ht="176.4" customHeight="1">
      <c r="B81" s="48">
        <v>48</v>
      </c>
      <c r="C81" s="123" t="s">
        <v>120</v>
      </c>
      <c r="D81" s="123"/>
      <c r="E81" s="123"/>
      <c r="F81" s="120" t="s">
        <v>65</v>
      </c>
      <c r="G81" s="121"/>
      <c r="H81" s="37" t="s">
        <v>121</v>
      </c>
      <c r="I81" s="53"/>
      <c r="J81" s="53"/>
      <c r="K81" s="53"/>
    </row>
    <row r="82" spans="2:11" s="47" customFormat="1" ht="162.65" customHeight="1">
      <c r="B82" s="48">
        <v>49</v>
      </c>
      <c r="C82" s="119" t="s">
        <v>68</v>
      </c>
      <c r="D82" s="119"/>
      <c r="E82" s="119"/>
      <c r="F82" s="120" t="s">
        <v>122</v>
      </c>
      <c r="G82" s="121"/>
      <c r="H82" s="37" t="s">
        <v>11</v>
      </c>
      <c r="I82" s="37"/>
      <c r="J82" s="37"/>
      <c r="K82" s="37"/>
    </row>
    <row r="83" spans="2:11" s="47" customFormat="1" ht="196.4" customHeight="1">
      <c r="B83" s="48">
        <v>50</v>
      </c>
      <c r="C83" s="119" t="s">
        <v>71</v>
      </c>
      <c r="D83" s="119"/>
      <c r="E83" s="119"/>
      <c r="F83" s="120" t="s">
        <v>81</v>
      </c>
      <c r="G83" s="121"/>
      <c r="H83" s="37" t="s">
        <v>121</v>
      </c>
      <c r="I83" s="37"/>
      <c r="J83" s="37"/>
      <c r="K83" s="37"/>
    </row>
    <row r="84" spans="2:11" s="47" customFormat="1" ht="23">
      <c r="B84" s="125" t="s">
        <v>123</v>
      </c>
      <c r="C84" s="126"/>
      <c r="D84" s="127"/>
      <c r="E84" s="54" t="s">
        <v>124</v>
      </c>
      <c r="F84" s="54"/>
      <c r="G84" s="54" t="s">
        <v>125</v>
      </c>
      <c r="H84" s="54" t="s">
        <v>126</v>
      </c>
      <c r="I84" s="52" t="s">
        <v>127</v>
      </c>
      <c r="J84" s="54" t="s">
        <v>4</v>
      </c>
      <c r="K84" s="54" t="s">
        <v>3</v>
      </c>
    </row>
    <row r="85" spans="2:11" s="47" customFormat="1" ht="23">
      <c r="B85" s="52"/>
      <c r="C85" s="52"/>
      <c r="D85" s="52"/>
      <c r="E85" s="54"/>
      <c r="F85" s="54"/>
      <c r="G85" s="54"/>
      <c r="H85" s="54"/>
      <c r="I85" s="52"/>
      <c r="J85" s="54"/>
      <c r="K85" s="54"/>
    </row>
    <row r="86" spans="2:11" s="47" customFormat="1" ht="14.4" customHeight="1">
      <c r="B86" s="55"/>
      <c r="C86" s="52"/>
      <c r="D86" s="52"/>
      <c r="E86" s="54"/>
      <c r="F86" s="54"/>
      <c r="G86" s="54"/>
      <c r="H86" s="54"/>
      <c r="I86" s="52"/>
      <c r="J86" s="54"/>
      <c r="K86" s="54"/>
    </row>
    <row r="87" spans="2:11" s="47" customFormat="1" ht="23">
      <c r="B87" s="128" t="s">
        <v>128</v>
      </c>
      <c r="C87" s="128"/>
      <c r="D87" s="128"/>
      <c r="E87" s="128"/>
      <c r="F87" s="56"/>
      <c r="G87" s="56"/>
      <c r="H87" s="56"/>
      <c r="I87" s="49"/>
      <c r="J87" s="55"/>
      <c r="K87" s="54"/>
    </row>
    <row r="88" spans="2:11" s="47" customFormat="1" ht="23">
      <c r="B88" s="122" t="s">
        <v>106</v>
      </c>
      <c r="C88" s="122"/>
      <c r="D88" s="122"/>
      <c r="E88" s="52">
        <v>0</v>
      </c>
      <c r="F88" s="56"/>
      <c r="G88" s="49"/>
      <c r="H88" s="49"/>
      <c r="I88" s="57"/>
      <c r="J88" s="58">
        <f>I88*H88*G88*E88</f>
        <v>0</v>
      </c>
      <c r="K88" s="54"/>
    </row>
    <row r="89" spans="2:11" s="47" customFormat="1" ht="23">
      <c r="B89" s="113" t="s">
        <v>129</v>
      </c>
      <c r="C89" s="113"/>
      <c r="D89" s="113"/>
      <c r="E89" s="46"/>
      <c r="F89" s="56"/>
      <c r="G89" s="56"/>
      <c r="H89" s="56"/>
      <c r="I89" s="57"/>
      <c r="J89" s="58">
        <f>SUM(J88:J88)</f>
        <v>0</v>
      </c>
      <c r="K89" s="49" t="s">
        <v>16</v>
      </c>
    </row>
    <row r="90" spans="2:11" s="47" customFormat="1" ht="23">
      <c r="B90" s="49"/>
      <c r="C90" s="59"/>
      <c r="D90" s="49"/>
      <c r="E90" s="46"/>
      <c r="F90" s="56"/>
      <c r="G90" s="56"/>
      <c r="H90" s="56"/>
      <c r="I90" s="57"/>
      <c r="J90" s="49"/>
      <c r="K90" s="49"/>
    </row>
    <row r="91" spans="2:11" s="47" customFormat="1">
      <c r="B91" s="39"/>
      <c r="C91" s="38"/>
      <c r="D91" s="38"/>
      <c r="E91" s="40"/>
      <c r="F91" s="40"/>
      <c r="G91" s="40"/>
      <c r="H91" s="40"/>
      <c r="I91" s="38"/>
      <c r="J91" s="40"/>
      <c r="K91" s="39"/>
    </row>
    <row r="92" spans="2:11" s="47" customFormat="1">
      <c r="B92" s="118" t="s">
        <v>288</v>
      </c>
      <c r="C92" s="118"/>
      <c r="D92" s="118"/>
      <c r="E92" s="60"/>
      <c r="F92" s="60"/>
      <c r="G92" s="40"/>
      <c r="H92" s="40"/>
      <c r="I92" s="38"/>
      <c r="J92" s="40"/>
      <c r="K92" s="39"/>
    </row>
    <row r="93" spans="2:11" s="47" customFormat="1">
      <c r="B93" s="117" t="s">
        <v>130</v>
      </c>
      <c r="C93" s="117"/>
      <c r="D93" s="117"/>
      <c r="E93" s="61"/>
      <c r="F93" s="61"/>
      <c r="G93" s="40"/>
      <c r="H93" s="40"/>
      <c r="I93" s="38"/>
      <c r="J93" s="62">
        <f>+J16</f>
        <v>74</v>
      </c>
      <c r="K93" s="39"/>
    </row>
    <row r="94" spans="2:11" s="47" customFormat="1">
      <c r="B94" s="117" t="s">
        <v>131</v>
      </c>
      <c r="C94" s="117"/>
      <c r="D94" s="117"/>
      <c r="E94" s="61"/>
      <c r="F94" s="61"/>
      <c r="G94" s="40"/>
      <c r="H94" s="40"/>
      <c r="I94" s="38"/>
      <c r="J94" s="62">
        <f>J93*0.1</f>
        <v>7.4</v>
      </c>
      <c r="K94" s="39"/>
    </row>
    <row r="95" spans="2:11" s="47" customFormat="1">
      <c r="B95" s="114" t="s">
        <v>129</v>
      </c>
      <c r="C95" s="114"/>
      <c r="D95" s="114"/>
      <c r="E95" s="61"/>
      <c r="F95" s="61"/>
      <c r="G95" s="40"/>
      <c r="H95" s="40"/>
      <c r="I95" s="38"/>
      <c r="J95" s="62">
        <f>SUM(J93:J94)</f>
        <v>81.400000000000006</v>
      </c>
      <c r="K95" s="38" t="s">
        <v>20</v>
      </c>
    </row>
    <row r="96" spans="2:11" s="47" customFormat="1">
      <c r="B96" s="114"/>
      <c r="C96" s="114"/>
      <c r="D96" s="114"/>
      <c r="E96" s="61"/>
      <c r="F96" s="61"/>
      <c r="G96" s="40"/>
      <c r="H96" s="40"/>
      <c r="I96" s="38"/>
      <c r="J96" s="62"/>
      <c r="K96" s="38"/>
    </row>
    <row r="97" spans="1:30" s="47" customFormat="1">
      <c r="B97" s="118"/>
      <c r="C97" s="118"/>
      <c r="D97" s="118"/>
      <c r="E97" s="30"/>
      <c r="F97" s="40"/>
      <c r="G97" s="40"/>
      <c r="H97" s="40"/>
      <c r="I97" s="45"/>
      <c r="J97" s="38"/>
      <c r="K97" s="38"/>
    </row>
    <row r="98" spans="1:30" s="47" customFormat="1">
      <c r="B98" s="117"/>
      <c r="C98" s="117"/>
      <c r="D98" s="117"/>
      <c r="E98" s="30"/>
      <c r="F98" s="30"/>
      <c r="G98" s="40"/>
      <c r="H98" s="40"/>
      <c r="I98" s="38"/>
      <c r="J98" s="62"/>
      <c r="K98" s="38"/>
    </row>
    <row r="99" spans="1:30" s="47" customFormat="1">
      <c r="B99" s="117"/>
      <c r="C99" s="117"/>
      <c r="D99" s="117"/>
      <c r="E99" s="30"/>
      <c r="F99" s="30"/>
      <c r="G99" s="40"/>
      <c r="H99" s="40"/>
      <c r="I99" s="38"/>
      <c r="J99" s="62"/>
      <c r="K99" s="38"/>
    </row>
    <row r="100" spans="1:30" s="47" customFormat="1">
      <c r="B100" s="114"/>
      <c r="C100" s="114"/>
      <c r="D100" s="114"/>
      <c r="E100" s="30"/>
      <c r="F100" s="30"/>
      <c r="G100" s="40"/>
      <c r="H100" s="40"/>
      <c r="I100" s="38"/>
      <c r="J100" s="62"/>
      <c r="K100" s="38"/>
    </row>
    <row r="101" spans="1:30" s="47" customFormat="1">
      <c r="B101" s="31"/>
      <c r="C101" s="63"/>
      <c r="D101" s="63"/>
      <c r="E101" s="30"/>
      <c r="F101" s="30"/>
      <c r="G101" s="40"/>
      <c r="H101" s="40"/>
      <c r="I101" s="38"/>
      <c r="J101" s="62"/>
      <c r="K101" s="38"/>
    </row>
    <row r="102" spans="1:30" s="47" customFormat="1">
      <c r="B102" s="115"/>
      <c r="C102" s="115"/>
      <c r="D102" s="115"/>
      <c r="E102" s="115"/>
      <c r="F102" s="30"/>
      <c r="G102" s="40"/>
      <c r="H102" s="40"/>
      <c r="I102" s="38"/>
      <c r="J102" s="62"/>
      <c r="K102" s="38"/>
    </row>
    <row r="103" spans="1:30" s="47" customFormat="1">
      <c r="B103" s="117"/>
      <c r="C103" s="117"/>
      <c r="D103" s="117"/>
      <c r="E103" s="30"/>
      <c r="F103" s="30"/>
      <c r="G103" s="40"/>
      <c r="H103" s="40"/>
      <c r="I103" s="38"/>
      <c r="J103" s="62"/>
    </row>
    <row r="104" spans="1:30" s="47" customFormat="1">
      <c r="B104" s="117"/>
      <c r="C104" s="117"/>
      <c r="D104" s="117"/>
      <c r="E104" s="30"/>
      <c r="F104" s="30"/>
      <c r="G104" s="116"/>
      <c r="H104" s="116"/>
      <c r="I104" s="116"/>
      <c r="J104" s="62"/>
      <c r="K104" s="39"/>
    </row>
    <row r="105" spans="1:30" s="47" customFormat="1">
      <c r="B105" s="117"/>
      <c r="C105" s="117"/>
      <c r="D105" s="117"/>
      <c r="E105" s="60"/>
      <c r="F105" s="60"/>
      <c r="G105" s="60"/>
      <c r="H105" s="40"/>
      <c r="I105" s="38"/>
      <c r="J105" s="62"/>
      <c r="K105" s="39"/>
    </row>
    <row r="106" spans="1:30">
      <c r="B106" s="39"/>
      <c r="C106" s="38"/>
      <c r="D106" s="38"/>
      <c r="E106" s="40"/>
      <c r="F106" s="40"/>
      <c r="G106" s="40"/>
      <c r="H106" s="40"/>
      <c r="I106" s="38"/>
      <c r="J106" s="40"/>
      <c r="K106" s="40"/>
    </row>
    <row r="107" spans="1:30">
      <c r="B107" s="118"/>
      <c r="C107" s="118"/>
      <c r="D107" s="118"/>
      <c r="E107" s="30"/>
      <c r="F107" s="30"/>
      <c r="G107" s="40"/>
      <c r="H107" s="40"/>
      <c r="I107" s="38"/>
      <c r="J107" s="40"/>
      <c r="K107" s="40"/>
    </row>
    <row r="108" spans="1:30">
      <c r="B108" s="117"/>
      <c r="C108" s="117"/>
      <c r="D108" s="117"/>
      <c r="E108" s="30"/>
      <c r="F108" s="30"/>
      <c r="G108" s="116"/>
      <c r="H108" s="116"/>
      <c r="I108" s="116"/>
      <c r="J108" s="62"/>
      <c r="K108" s="38"/>
    </row>
    <row r="109" spans="1:30" s="40" customFormat="1">
      <c r="A109" s="64"/>
      <c r="B109" s="39"/>
      <c r="C109" s="38"/>
      <c r="D109" s="38"/>
      <c r="I109" s="38"/>
      <c r="J109" s="62"/>
      <c r="L109" s="29"/>
      <c r="M109" s="29"/>
      <c r="N109" s="29"/>
      <c r="O109" s="29"/>
      <c r="P109" s="29"/>
      <c r="Q109" s="29"/>
      <c r="R109" s="29"/>
      <c r="S109" s="29"/>
      <c r="T109" s="29"/>
      <c r="U109" s="29"/>
      <c r="V109" s="29"/>
      <c r="W109" s="29"/>
      <c r="X109" s="29"/>
      <c r="Y109" s="29"/>
      <c r="Z109" s="29"/>
      <c r="AA109" s="29"/>
      <c r="AB109" s="29"/>
      <c r="AC109" s="29"/>
      <c r="AD109" s="29"/>
    </row>
    <row r="110" spans="1:30" s="40" customFormat="1">
      <c r="A110" s="64"/>
      <c r="B110" s="39"/>
      <c r="C110" s="38"/>
      <c r="D110" s="38"/>
      <c r="I110" s="38"/>
      <c r="J110" s="62"/>
      <c r="K110" s="38"/>
      <c r="L110" s="29"/>
      <c r="M110" s="29"/>
      <c r="N110" s="29"/>
      <c r="O110" s="29"/>
      <c r="P110" s="29"/>
      <c r="Q110" s="29"/>
      <c r="R110" s="29"/>
      <c r="S110" s="29"/>
      <c r="T110" s="29"/>
      <c r="U110" s="29"/>
      <c r="V110" s="29"/>
      <c r="W110" s="29"/>
      <c r="X110" s="29"/>
      <c r="Y110" s="29"/>
      <c r="Z110" s="29"/>
      <c r="AA110" s="29"/>
      <c r="AB110" s="29"/>
      <c r="AC110" s="29"/>
      <c r="AD110" s="29"/>
    </row>
    <row r="111" spans="1:30">
      <c r="J111" s="62"/>
    </row>
  </sheetData>
  <mergeCells count="136">
    <mergeCell ref="B15:K15"/>
    <mergeCell ref="C24:D24"/>
    <mergeCell ref="C25:D25"/>
    <mergeCell ref="E9:K9"/>
    <mergeCell ref="B13:B14"/>
    <mergeCell ref="C13:C14"/>
    <mergeCell ref="D13:D14"/>
    <mergeCell ref="E13:E14"/>
    <mergeCell ref="G13:I13"/>
    <mergeCell ref="J13:J14"/>
    <mergeCell ref="K13:K14"/>
    <mergeCell ref="C36:E36"/>
    <mergeCell ref="F36:G36"/>
    <mergeCell ref="C37:E37"/>
    <mergeCell ref="F37:G37"/>
    <mergeCell ref="C38:E38"/>
    <mergeCell ref="F38:G38"/>
    <mergeCell ref="C26:D26"/>
    <mergeCell ref="C34:E34"/>
    <mergeCell ref="F34:G34"/>
    <mergeCell ref="C35:E35"/>
    <mergeCell ref="F35:G35"/>
    <mergeCell ref="B31:J31"/>
    <mergeCell ref="C33:E33"/>
    <mergeCell ref="F33:G33"/>
    <mergeCell ref="C42:E42"/>
    <mergeCell ref="F42:G42"/>
    <mergeCell ref="C43:E43"/>
    <mergeCell ref="F43:G43"/>
    <mergeCell ref="C44:E44"/>
    <mergeCell ref="F44:G44"/>
    <mergeCell ref="C39:E39"/>
    <mergeCell ref="F39:G39"/>
    <mergeCell ref="C40:E40"/>
    <mergeCell ref="F40:G40"/>
    <mergeCell ref="C41:E41"/>
    <mergeCell ref="F41:G41"/>
    <mergeCell ref="C48:E48"/>
    <mergeCell ref="F48:G48"/>
    <mergeCell ref="C49:E49"/>
    <mergeCell ref="F49:G49"/>
    <mergeCell ref="C50:E50"/>
    <mergeCell ref="F50:G50"/>
    <mergeCell ref="C45:E45"/>
    <mergeCell ref="F45:G45"/>
    <mergeCell ref="C46:E46"/>
    <mergeCell ref="F46:G46"/>
    <mergeCell ref="C47:E47"/>
    <mergeCell ref="F47:G47"/>
    <mergeCell ref="C54:E54"/>
    <mergeCell ref="F54:G54"/>
    <mergeCell ref="C55:E55"/>
    <mergeCell ref="F55:G55"/>
    <mergeCell ref="C56:E56"/>
    <mergeCell ref="F56:G56"/>
    <mergeCell ref="C51:E51"/>
    <mergeCell ref="F51:G51"/>
    <mergeCell ref="C52:E52"/>
    <mergeCell ref="F52:G52"/>
    <mergeCell ref="C53:E53"/>
    <mergeCell ref="F53:G53"/>
    <mergeCell ref="C60:E60"/>
    <mergeCell ref="F60:G60"/>
    <mergeCell ref="C61:E61"/>
    <mergeCell ref="F61:G61"/>
    <mergeCell ref="C62:E62"/>
    <mergeCell ref="F62:G62"/>
    <mergeCell ref="C57:E57"/>
    <mergeCell ref="F57:G57"/>
    <mergeCell ref="C58:E58"/>
    <mergeCell ref="F58:G58"/>
    <mergeCell ref="C59:E59"/>
    <mergeCell ref="F59:G59"/>
    <mergeCell ref="C66:E66"/>
    <mergeCell ref="F66:G66"/>
    <mergeCell ref="C67:E67"/>
    <mergeCell ref="F67:G67"/>
    <mergeCell ref="C68:E68"/>
    <mergeCell ref="F68:G68"/>
    <mergeCell ref="C63:E63"/>
    <mergeCell ref="F63:G63"/>
    <mergeCell ref="C64:E64"/>
    <mergeCell ref="F64:G64"/>
    <mergeCell ref="C65:E65"/>
    <mergeCell ref="F65:G65"/>
    <mergeCell ref="C72:E72"/>
    <mergeCell ref="F72:G72"/>
    <mergeCell ref="C73:E73"/>
    <mergeCell ref="F73:G73"/>
    <mergeCell ref="C74:E74"/>
    <mergeCell ref="F74:G74"/>
    <mergeCell ref="C69:E69"/>
    <mergeCell ref="F69:G69"/>
    <mergeCell ref="C70:E70"/>
    <mergeCell ref="F70:G70"/>
    <mergeCell ref="C71:E71"/>
    <mergeCell ref="F71:G71"/>
    <mergeCell ref="C78:E78"/>
    <mergeCell ref="F78:G78"/>
    <mergeCell ref="C79:E79"/>
    <mergeCell ref="F79:G79"/>
    <mergeCell ref="C80:E80"/>
    <mergeCell ref="F80:G80"/>
    <mergeCell ref="C75:E75"/>
    <mergeCell ref="F75:G75"/>
    <mergeCell ref="C76:E76"/>
    <mergeCell ref="F76:G76"/>
    <mergeCell ref="C77:E77"/>
    <mergeCell ref="F77:G77"/>
    <mergeCell ref="B89:D89"/>
    <mergeCell ref="C81:E81"/>
    <mergeCell ref="F81:G81"/>
    <mergeCell ref="C82:E82"/>
    <mergeCell ref="F82:G82"/>
    <mergeCell ref="C83:E83"/>
    <mergeCell ref="F83:G83"/>
    <mergeCell ref="B84:D84"/>
    <mergeCell ref="B87:E87"/>
    <mergeCell ref="B88:D88"/>
    <mergeCell ref="B92:D92"/>
    <mergeCell ref="B102:E102"/>
    <mergeCell ref="B103:D103"/>
    <mergeCell ref="G104:I104"/>
    <mergeCell ref="B107:D107"/>
    <mergeCell ref="G108:I108"/>
    <mergeCell ref="B108:D108"/>
    <mergeCell ref="B99:D99"/>
    <mergeCell ref="B100:D100"/>
    <mergeCell ref="B104:D104"/>
    <mergeCell ref="B105:D105"/>
    <mergeCell ref="B93:D93"/>
    <mergeCell ref="B94:D94"/>
    <mergeCell ref="B95:D95"/>
    <mergeCell ref="B96:D96"/>
    <mergeCell ref="B97:D97"/>
    <mergeCell ref="B98:D9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B7C63-7DAF-4DF7-AFAB-0E79DFC6FDB2}">
  <sheetPr>
    <tabColor rgb="FFFFFF00"/>
  </sheetPr>
  <dimension ref="B2:K108"/>
  <sheetViews>
    <sheetView view="pageBreakPreview" zoomScale="60" zoomScaleNormal="82"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J3" s="29">
        <f>5*18</f>
        <v>90</v>
      </c>
    </row>
    <row r="4" spans="2:11" ht="21" customHeight="1">
      <c r="B4" s="30" t="s">
        <v>87</v>
      </c>
      <c r="C4" s="38" t="s">
        <v>191</v>
      </c>
      <c r="E4" s="29" t="s">
        <v>189</v>
      </c>
      <c r="J4" s="29">
        <f>+J3/5</f>
        <v>18</v>
      </c>
    </row>
    <row r="5" spans="2:11" ht="21" customHeight="1">
      <c r="B5" s="30" t="s">
        <v>88</v>
      </c>
      <c r="C5" s="31" t="s">
        <v>188</v>
      </c>
    </row>
    <row r="6" spans="2:11" ht="21" customHeight="1">
      <c r="B6" s="30" t="s">
        <v>89</v>
      </c>
      <c r="C6" s="31"/>
      <c r="H6" s="37" t="s">
        <v>292</v>
      </c>
    </row>
    <row r="7" spans="2:11" ht="21" customHeight="1">
      <c r="B7" s="30" t="s">
        <v>90</v>
      </c>
      <c r="C7" s="31">
        <v>5</v>
      </c>
    </row>
    <row r="8" spans="2:11" ht="21" customHeight="1">
      <c r="B8" s="30" t="s">
        <v>91</v>
      </c>
      <c r="C8" s="31" t="s">
        <v>190</v>
      </c>
    </row>
    <row r="9" spans="2:11" ht="41.4" customHeight="1">
      <c r="B9" s="32" t="s">
        <v>92</v>
      </c>
      <c r="C9" s="31">
        <f>C7+1</f>
        <v>6</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24.5" customHeight="1">
      <c r="B13" s="136" t="s">
        <v>95</v>
      </c>
      <c r="C13" s="136" t="s">
        <v>96</v>
      </c>
      <c r="D13" s="136" t="s">
        <v>97</v>
      </c>
      <c r="E13" s="136" t="s">
        <v>98</v>
      </c>
      <c r="F13" s="36"/>
      <c r="G13" s="136" t="s">
        <v>99</v>
      </c>
      <c r="H13" s="136"/>
      <c r="I13" s="136"/>
      <c r="J13" s="136" t="s">
        <v>100</v>
      </c>
      <c r="K13" s="136" t="s">
        <v>101</v>
      </c>
    </row>
    <row r="14" spans="2:11" ht="21.6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ht="56.15" customHeight="1">
      <c r="B16" s="37" t="s">
        <v>177</v>
      </c>
      <c r="C16" s="38" t="s">
        <v>192</v>
      </c>
      <c r="D16" s="37" t="s">
        <v>193</v>
      </c>
      <c r="E16" s="38"/>
      <c r="F16" s="38">
        <v>18</v>
      </c>
      <c r="G16" s="38"/>
      <c r="H16" s="38"/>
      <c r="I16" s="38"/>
      <c r="J16" s="38">
        <f>F16</f>
        <v>18</v>
      </c>
      <c r="K16" s="38" t="s">
        <v>194</v>
      </c>
    </row>
    <row r="17" spans="2:11" ht="56.15" customHeight="1">
      <c r="B17" s="37" t="s">
        <v>178</v>
      </c>
      <c r="C17" s="38" t="s">
        <v>179</v>
      </c>
      <c r="D17" s="38" t="s">
        <v>180</v>
      </c>
      <c r="E17" s="38" t="s">
        <v>181</v>
      </c>
      <c r="F17" s="38">
        <v>2</v>
      </c>
      <c r="G17" s="38">
        <f>+J3+3.5+3.5</f>
        <v>97</v>
      </c>
      <c r="H17" s="38"/>
      <c r="I17" s="39"/>
      <c r="J17" s="38">
        <f>G17*F17</f>
        <v>194</v>
      </c>
      <c r="K17" s="38" t="s">
        <v>182</v>
      </c>
    </row>
    <row r="18" spans="2:11" ht="34.75" customHeight="1">
      <c r="B18" s="37" t="s">
        <v>30</v>
      </c>
      <c r="C18" s="38" t="s">
        <v>195</v>
      </c>
      <c r="D18" s="38" t="s">
        <v>193</v>
      </c>
      <c r="E18" s="40"/>
      <c r="F18" s="38">
        <v>2</v>
      </c>
      <c r="G18" s="38">
        <v>8.5</v>
      </c>
      <c r="H18" s="40"/>
      <c r="I18" s="40"/>
      <c r="J18" s="38">
        <f>2*8.5</f>
        <v>17</v>
      </c>
      <c r="K18" s="38" t="s">
        <v>194</v>
      </c>
    </row>
    <row r="19" spans="2:11">
      <c r="B19" s="37"/>
      <c r="C19" s="38"/>
      <c r="D19" s="38"/>
      <c r="E19" s="40"/>
      <c r="F19" s="38"/>
      <c r="G19" s="38"/>
      <c r="H19" s="40"/>
      <c r="I19" s="40"/>
      <c r="J19" s="38"/>
      <c r="K19" s="38"/>
    </row>
    <row r="20" spans="2:11">
      <c r="B20" s="39"/>
      <c r="C20" s="38"/>
      <c r="D20" s="38"/>
      <c r="E20" s="40"/>
      <c r="F20" s="40"/>
      <c r="G20" s="40"/>
      <c r="H20" s="40"/>
      <c r="I20" s="40"/>
      <c r="J20" s="40"/>
      <c r="K20" s="39"/>
    </row>
    <row r="21" spans="2:11">
      <c r="B21" s="39"/>
      <c r="C21" s="38"/>
      <c r="D21" s="38"/>
      <c r="E21" s="40"/>
      <c r="F21" s="40"/>
      <c r="G21" s="40"/>
      <c r="H21" s="40"/>
      <c r="I21" s="40"/>
      <c r="J21" s="40"/>
      <c r="K21" s="39"/>
    </row>
    <row r="22" spans="2:11" ht="22.5" customHeight="1">
      <c r="B22" s="41" t="s">
        <v>107</v>
      </c>
      <c r="C22" s="31"/>
      <c r="D22" s="31"/>
      <c r="E22" s="42"/>
      <c r="F22" s="42"/>
      <c r="G22" s="43"/>
      <c r="H22" s="40"/>
      <c r="I22" s="36"/>
      <c r="J22" s="44"/>
      <c r="K22" s="39"/>
    </row>
    <row r="23" spans="2:11" ht="22.5" customHeight="1">
      <c r="B23" s="41"/>
      <c r="C23" s="134" t="s">
        <v>196</v>
      </c>
      <c r="D23" s="134"/>
      <c r="E23" s="42"/>
      <c r="F23" s="42"/>
      <c r="G23" s="43"/>
      <c r="H23" s="40"/>
      <c r="I23" s="31" t="s">
        <v>13</v>
      </c>
      <c r="J23" s="44">
        <f>+J16</f>
        <v>18</v>
      </c>
      <c r="K23" s="39"/>
    </row>
    <row r="24" spans="2:11" ht="22.5" customHeight="1">
      <c r="B24" s="41"/>
      <c r="C24" s="130" t="s">
        <v>197</v>
      </c>
      <c r="D24" s="130"/>
      <c r="E24" s="37"/>
      <c r="F24" s="37"/>
      <c r="G24" s="38"/>
      <c r="H24" s="38"/>
      <c r="I24" s="31" t="s">
        <v>13</v>
      </c>
      <c r="J24" s="44">
        <f>+J17</f>
        <v>194</v>
      </c>
      <c r="K24" s="39"/>
    </row>
    <row r="25" spans="2:11" ht="22.5" customHeight="1">
      <c r="B25" s="41"/>
      <c r="C25" s="130" t="s">
        <v>198</v>
      </c>
      <c r="D25" s="130"/>
      <c r="E25" s="37"/>
      <c r="F25" s="37"/>
      <c r="G25" s="38"/>
      <c r="H25" s="38"/>
      <c r="I25" s="31" t="s">
        <v>60</v>
      </c>
      <c r="J25" s="44">
        <f>+J18</f>
        <v>17</v>
      </c>
      <c r="K25" s="39"/>
    </row>
    <row r="26" spans="2:11" ht="22.5" customHeight="1">
      <c r="B26" s="41"/>
      <c r="C26" s="130"/>
      <c r="D26" s="130"/>
      <c r="E26" s="37"/>
      <c r="F26" s="37"/>
      <c r="G26" s="38"/>
      <c r="H26" s="38"/>
      <c r="I26" s="31" t="s">
        <v>60</v>
      </c>
      <c r="J26" s="44">
        <v>0</v>
      </c>
      <c r="K26" s="39"/>
    </row>
    <row r="27" spans="2:11" ht="22.5" customHeight="1">
      <c r="B27" s="41"/>
      <c r="C27" s="115"/>
      <c r="D27" s="115"/>
      <c r="E27" s="37"/>
      <c r="F27" s="37"/>
      <c r="G27" s="38"/>
      <c r="H27" s="38"/>
      <c r="I27" s="31" t="s">
        <v>60</v>
      </c>
      <c r="J27" s="44">
        <v>0</v>
      </c>
      <c r="K27" s="39"/>
    </row>
    <row r="28" spans="2:11" ht="22.5" customHeight="1">
      <c r="B28" s="41"/>
      <c r="C28" s="130"/>
      <c r="D28" s="130"/>
      <c r="E28" s="37"/>
      <c r="F28" s="37"/>
      <c r="G28" s="38"/>
      <c r="H28" s="38"/>
      <c r="I28" s="31" t="s">
        <v>16</v>
      </c>
      <c r="J28" s="44">
        <v>0</v>
      </c>
      <c r="K28" s="39"/>
    </row>
    <row r="29" spans="2:11" ht="22.5" customHeight="1">
      <c r="B29" s="39"/>
      <c r="C29" s="116"/>
      <c r="D29" s="116"/>
      <c r="E29" s="40"/>
      <c r="F29" s="40"/>
      <c r="G29" s="40"/>
      <c r="H29" s="40"/>
      <c r="I29" s="40"/>
      <c r="J29" s="44"/>
      <c r="K29" s="39"/>
    </row>
    <row r="30" spans="2:11" ht="21.65" customHeight="1">
      <c r="B30" s="39"/>
      <c r="C30" s="40"/>
      <c r="D30" s="40"/>
      <c r="E30" s="40"/>
      <c r="F30" s="40"/>
      <c r="G30" s="40"/>
      <c r="H30" s="40"/>
      <c r="I30" s="40"/>
      <c r="J30" s="44"/>
      <c r="K30" s="45"/>
    </row>
    <row r="31" spans="2:11" ht="21.65" customHeight="1">
      <c r="B31" s="37"/>
      <c r="C31" s="40"/>
      <c r="D31" s="40"/>
      <c r="E31" s="40"/>
      <c r="F31" s="40"/>
      <c r="G31" s="40"/>
      <c r="H31" s="40"/>
      <c r="I31" s="40"/>
      <c r="J31" s="44"/>
      <c r="K31" s="45"/>
    </row>
    <row r="32" spans="2:11">
      <c r="B32" s="37"/>
      <c r="C32" s="37"/>
      <c r="D32" s="37"/>
      <c r="E32" s="37"/>
      <c r="F32" s="37"/>
      <c r="G32" s="40"/>
      <c r="H32" s="40"/>
      <c r="I32" s="40"/>
      <c r="J32" s="45"/>
      <c r="K32" s="39"/>
    </row>
    <row r="33" spans="2:11">
      <c r="B33" s="39"/>
      <c r="C33" s="38"/>
      <c r="D33" s="38"/>
      <c r="E33" s="40"/>
      <c r="F33" s="40"/>
      <c r="G33" s="40"/>
      <c r="H33" s="40"/>
      <c r="I33" s="40"/>
      <c r="J33" s="40"/>
      <c r="K33" s="39"/>
    </row>
    <row r="34" spans="2:11" ht="23">
      <c r="B34" s="132" t="s">
        <v>108</v>
      </c>
      <c r="C34" s="132"/>
      <c r="D34" s="132"/>
      <c r="E34" s="132"/>
      <c r="F34" s="132"/>
      <c r="G34" s="132"/>
      <c r="H34" s="132"/>
      <c r="I34" s="132"/>
      <c r="J34" s="132"/>
      <c r="K34" s="39"/>
    </row>
    <row r="35" spans="2:11">
      <c r="B35" s="38"/>
      <c r="C35" s="38"/>
      <c r="D35" s="38"/>
      <c r="E35" s="40"/>
      <c r="F35" s="40"/>
      <c r="G35" s="40"/>
      <c r="H35" s="40"/>
      <c r="I35" s="40"/>
      <c r="J35" s="40"/>
      <c r="K35" s="39"/>
    </row>
    <row r="36" spans="2:11" s="47" customFormat="1" ht="29.15" customHeight="1">
      <c r="B36" s="42" t="s">
        <v>0</v>
      </c>
      <c r="C36" s="131" t="s">
        <v>1</v>
      </c>
      <c r="D36" s="131"/>
      <c r="E36" s="131"/>
      <c r="F36" s="131" t="s">
        <v>2</v>
      </c>
      <c r="G36" s="131"/>
      <c r="H36" s="31" t="s">
        <v>3</v>
      </c>
      <c r="I36" s="31" t="s">
        <v>4</v>
      </c>
      <c r="J36" s="31" t="s">
        <v>109</v>
      </c>
      <c r="K36" s="31" t="s">
        <v>110</v>
      </c>
    </row>
    <row r="37" spans="2:11" s="47" customFormat="1" ht="162" customHeight="1">
      <c r="B37" s="48">
        <v>1</v>
      </c>
      <c r="C37" s="123" t="s">
        <v>141</v>
      </c>
      <c r="D37" s="123"/>
      <c r="E37" s="123"/>
      <c r="F37" s="124" t="s">
        <v>7</v>
      </c>
      <c r="G37" s="124"/>
      <c r="H37" s="49" t="s">
        <v>111</v>
      </c>
      <c r="I37" s="50">
        <v>2</v>
      </c>
      <c r="J37" s="51"/>
      <c r="K37" s="48"/>
    </row>
    <row r="38" spans="2:11" s="47" customFormat="1" ht="209.5" customHeight="1">
      <c r="B38" s="48">
        <v>2</v>
      </c>
      <c r="C38" s="123" t="s">
        <v>142</v>
      </c>
      <c r="D38" s="123"/>
      <c r="E38" s="123"/>
      <c r="F38" s="124" t="s">
        <v>8</v>
      </c>
      <c r="G38" s="124"/>
      <c r="H38" s="48" t="s">
        <v>9</v>
      </c>
      <c r="I38" s="48"/>
      <c r="J38" s="51"/>
      <c r="K38" s="48"/>
    </row>
    <row r="39" spans="2:11" s="47" customFormat="1" ht="236.5" customHeight="1">
      <c r="B39" s="48">
        <v>3</v>
      </c>
      <c r="C39" s="123" t="s">
        <v>143</v>
      </c>
      <c r="D39" s="123"/>
      <c r="E39" s="123"/>
      <c r="F39" s="124" t="s">
        <v>10</v>
      </c>
      <c r="G39" s="124"/>
      <c r="H39" s="48" t="s">
        <v>11</v>
      </c>
      <c r="I39" s="48"/>
      <c r="J39" s="51"/>
      <c r="K39" s="48"/>
    </row>
    <row r="40" spans="2:11" s="47" customFormat="1" ht="195" customHeight="1">
      <c r="B40" s="48">
        <v>4</v>
      </c>
      <c r="C40" s="123" t="s">
        <v>144</v>
      </c>
      <c r="D40" s="123"/>
      <c r="E40" s="123"/>
      <c r="F40" s="124" t="s">
        <v>12</v>
      </c>
      <c r="G40" s="124"/>
      <c r="H40" s="48" t="s">
        <v>13</v>
      </c>
      <c r="I40" s="48"/>
      <c r="J40" s="51"/>
      <c r="K40" s="48"/>
    </row>
    <row r="41" spans="2:11" s="47" customFormat="1" ht="88.4" customHeight="1">
      <c r="B41" s="48">
        <v>5</v>
      </c>
      <c r="C41" s="123" t="s">
        <v>145</v>
      </c>
      <c r="D41" s="123"/>
      <c r="E41" s="123"/>
      <c r="F41" s="124" t="s">
        <v>14</v>
      </c>
      <c r="G41" s="124"/>
      <c r="H41" s="48" t="s">
        <v>9</v>
      </c>
      <c r="I41" s="50">
        <f>+J103</f>
        <v>213.4</v>
      </c>
      <c r="J41" s="51"/>
      <c r="K41" s="48"/>
    </row>
    <row r="42" spans="2:11" s="47" customFormat="1" ht="272.5" customHeight="1">
      <c r="B42" s="48">
        <v>6</v>
      </c>
      <c r="C42" s="123" t="s">
        <v>146</v>
      </c>
      <c r="D42" s="123"/>
      <c r="E42" s="123"/>
      <c r="F42" s="124" t="s">
        <v>15</v>
      </c>
      <c r="G42" s="124"/>
      <c r="H42" s="49" t="s">
        <v>16</v>
      </c>
      <c r="I42" s="50"/>
      <c r="J42" s="51"/>
      <c r="K42" s="48"/>
    </row>
    <row r="43" spans="2:11" s="47" customFormat="1" ht="192" customHeight="1">
      <c r="B43" s="48">
        <v>7</v>
      </c>
      <c r="C43" s="123" t="s">
        <v>147</v>
      </c>
      <c r="D43" s="123"/>
      <c r="E43" s="123"/>
      <c r="F43" s="124" t="s">
        <v>17</v>
      </c>
      <c r="G43" s="124"/>
      <c r="H43" s="49" t="s">
        <v>18</v>
      </c>
      <c r="I43" s="48"/>
      <c r="J43" s="51"/>
      <c r="K43" s="48"/>
    </row>
    <row r="44" spans="2:11" s="47" customFormat="1" ht="232.75" customHeight="1">
      <c r="B44" s="48">
        <v>8</v>
      </c>
      <c r="C44" s="123" t="s">
        <v>148</v>
      </c>
      <c r="D44" s="123"/>
      <c r="E44" s="123"/>
      <c r="F44" s="124" t="s">
        <v>140</v>
      </c>
      <c r="G44" s="124"/>
      <c r="H44" s="49" t="s">
        <v>20</v>
      </c>
      <c r="I44" s="48"/>
      <c r="J44" s="51"/>
      <c r="K44" s="48"/>
    </row>
    <row r="45" spans="2:11" s="47" customFormat="1" ht="292.5" customHeight="1">
      <c r="B45" s="48">
        <v>9</v>
      </c>
      <c r="C45" s="123" t="s">
        <v>149</v>
      </c>
      <c r="D45" s="123"/>
      <c r="E45" s="123"/>
      <c r="F45" s="124" t="s">
        <v>21</v>
      </c>
      <c r="G45" s="124"/>
      <c r="H45" s="49" t="s">
        <v>22</v>
      </c>
      <c r="I45" s="48"/>
      <c r="J45" s="51"/>
      <c r="K45" s="48"/>
    </row>
    <row r="46" spans="2:11" s="47" customFormat="1" ht="262.64999999999998" customHeight="1">
      <c r="B46" s="48">
        <v>10</v>
      </c>
      <c r="C46" s="123" t="s">
        <v>150</v>
      </c>
      <c r="D46" s="123"/>
      <c r="E46" s="123"/>
      <c r="F46" s="124" t="s">
        <v>23</v>
      </c>
      <c r="G46" s="124"/>
      <c r="H46" s="49" t="s">
        <v>22</v>
      </c>
      <c r="I46" s="48"/>
      <c r="J46" s="51"/>
      <c r="K46" s="48"/>
    </row>
    <row r="47" spans="2:11" s="47" customFormat="1" ht="249" customHeight="1">
      <c r="B47" s="48">
        <v>11</v>
      </c>
      <c r="C47" s="123" t="s">
        <v>151</v>
      </c>
      <c r="D47" s="123"/>
      <c r="E47" s="123"/>
      <c r="F47" s="124" t="s">
        <v>24</v>
      </c>
      <c r="G47" s="124"/>
      <c r="H47" s="49" t="s">
        <v>22</v>
      </c>
      <c r="I47" s="48"/>
      <c r="J47" s="51"/>
      <c r="K47" s="48"/>
    </row>
    <row r="48" spans="2:11" s="47" customFormat="1" ht="145.65" customHeight="1">
      <c r="B48" s="48">
        <v>12</v>
      </c>
      <c r="C48" s="123" t="s">
        <v>152</v>
      </c>
      <c r="D48" s="123"/>
      <c r="E48" s="123"/>
      <c r="F48" s="124" t="s">
        <v>25</v>
      </c>
      <c r="G48" s="124"/>
      <c r="H48" s="49" t="s">
        <v>22</v>
      </c>
      <c r="I48" s="48"/>
      <c r="J48" s="51"/>
      <c r="K48" s="48"/>
    </row>
    <row r="49" spans="2:11" s="47" customFormat="1" ht="282.64999999999998" customHeight="1">
      <c r="B49" s="48">
        <v>13</v>
      </c>
      <c r="C49" s="123" t="s">
        <v>153</v>
      </c>
      <c r="D49" s="123"/>
      <c r="E49" s="123"/>
      <c r="F49" s="124" t="s">
        <v>26</v>
      </c>
      <c r="G49" s="124"/>
      <c r="H49" s="49" t="s">
        <v>22</v>
      </c>
      <c r="I49" s="48"/>
      <c r="J49" s="51"/>
      <c r="K49" s="48"/>
    </row>
    <row r="50" spans="2:11" s="47" customFormat="1" ht="166.75" customHeight="1">
      <c r="B50" s="48">
        <v>14</v>
      </c>
      <c r="C50" s="123" t="s">
        <v>154</v>
      </c>
      <c r="D50" s="123"/>
      <c r="E50" s="123"/>
      <c r="F50" s="124" t="s">
        <v>27</v>
      </c>
      <c r="G50" s="124"/>
      <c r="H50" s="49" t="s">
        <v>22</v>
      </c>
      <c r="I50" s="48"/>
      <c r="J50" s="51"/>
      <c r="K50" s="48"/>
    </row>
    <row r="51" spans="2:11" s="47" customFormat="1" ht="270.64999999999998" customHeight="1">
      <c r="B51" s="48">
        <v>15</v>
      </c>
      <c r="C51" s="123" t="s">
        <v>155</v>
      </c>
      <c r="D51" s="123"/>
      <c r="E51" s="123"/>
      <c r="F51" s="124" t="s">
        <v>28</v>
      </c>
      <c r="G51" s="124"/>
      <c r="H51" s="48" t="s">
        <v>9</v>
      </c>
      <c r="I51" s="48"/>
      <c r="J51" s="51"/>
      <c r="K51" s="48"/>
    </row>
    <row r="52" spans="2:11" s="47" customFormat="1" ht="200.5" customHeight="1">
      <c r="B52" s="48">
        <v>16</v>
      </c>
      <c r="C52" s="123" t="s">
        <v>156</v>
      </c>
      <c r="D52" s="123"/>
      <c r="E52" s="123"/>
      <c r="F52" s="124" t="s">
        <v>29</v>
      </c>
      <c r="G52" s="124"/>
      <c r="H52" s="48"/>
      <c r="I52" s="48"/>
      <c r="J52" s="51"/>
      <c r="K52" s="48"/>
    </row>
    <row r="53" spans="2:11" s="47" customFormat="1" ht="52.75" customHeight="1">
      <c r="B53" s="48">
        <v>17</v>
      </c>
      <c r="C53" s="128" t="s">
        <v>112</v>
      </c>
      <c r="D53" s="128"/>
      <c r="E53" s="128"/>
      <c r="F53" s="124" t="s">
        <v>113</v>
      </c>
      <c r="G53" s="124"/>
      <c r="H53" s="52"/>
      <c r="I53" s="48"/>
      <c r="J53" s="51"/>
      <c r="K53" s="48"/>
    </row>
    <row r="54" spans="2:11" s="47" customFormat="1" ht="87" customHeight="1">
      <c r="B54" s="48">
        <v>18</v>
      </c>
      <c r="C54" s="123" t="s">
        <v>157</v>
      </c>
      <c r="D54" s="123"/>
      <c r="E54" s="123"/>
      <c r="F54" s="124" t="s">
        <v>30</v>
      </c>
      <c r="G54" s="124"/>
      <c r="H54" s="48" t="s">
        <v>9</v>
      </c>
      <c r="I54" s="48"/>
      <c r="J54" s="51"/>
      <c r="K54" s="48"/>
    </row>
    <row r="55" spans="2:11" s="47" customFormat="1" ht="163.4" customHeight="1">
      <c r="B55" s="48">
        <v>19</v>
      </c>
      <c r="C55" s="123" t="s">
        <v>158</v>
      </c>
      <c r="D55" s="123"/>
      <c r="E55" s="123"/>
      <c r="F55" s="124" t="s">
        <v>31</v>
      </c>
      <c r="G55" s="124"/>
      <c r="H55" s="48" t="s">
        <v>9</v>
      </c>
      <c r="I55" s="50"/>
      <c r="J55" s="51"/>
      <c r="K55" s="38"/>
    </row>
    <row r="56" spans="2:11" s="47" customFormat="1" ht="122.4" customHeight="1">
      <c r="B56" s="48">
        <v>20</v>
      </c>
      <c r="C56" s="123" t="s">
        <v>159</v>
      </c>
      <c r="D56" s="123"/>
      <c r="E56" s="123"/>
      <c r="F56" s="124" t="s">
        <v>32</v>
      </c>
      <c r="G56" s="124"/>
      <c r="H56" s="48" t="s">
        <v>9</v>
      </c>
      <c r="I56" s="48">
        <f>+J18</f>
        <v>17</v>
      </c>
      <c r="J56" s="51"/>
      <c r="K56" s="48"/>
    </row>
    <row r="57" spans="2:11" s="47" customFormat="1" ht="103.75" customHeight="1">
      <c r="B57" s="48">
        <v>21</v>
      </c>
      <c r="C57" s="123" t="s">
        <v>160</v>
      </c>
      <c r="D57" s="123"/>
      <c r="E57" s="123"/>
      <c r="F57" s="124" t="s">
        <v>33</v>
      </c>
      <c r="G57" s="124"/>
      <c r="H57" s="48" t="s">
        <v>9</v>
      </c>
      <c r="I57" s="48"/>
      <c r="J57" s="51"/>
      <c r="K57" s="48"/>
    </row>
    <row r="58" spans="2:11" s="47" customFormat="1" ht="214.75" customHeight="1">
      <c r="B58" s="48">
        <v>22</v>
      </c>
      <c r="C58" s="123" t="s">
        <v>161</v>
      </c>
      <c r="D58" s="123"/>
      <c r="E58" s="123"/>
      <c r="F58" s="124" t="s">
        <v>34</v>
      </c>
      <c r="G58" s="124"/>
      <c r="H58" s="48" t="s">
        <v>9</v>
      </c>
      <c r="I58" s="48"/>
      <c r="J58" s="51"/>
      <c r="K58" s="48"/>
    </row>
    <row r="59" spans="2:11" s="47" customFormat="1" ht="32.15" customHeight="1">
      <c r="B59" s="48">
        <v>23</v>
      </c>
      <c r="C59" s="128" t="s">
        <v>114</v>
      </c>
      <c r="D59" s="128"/>
      <c r="E59" s="128"/>
      <c r="F59" s="124"/>
      <c r="G59" s="124"/>
      <c r="H59" s="41"/>
      <c r="I59" s="48"/>
      <c r="J59" s="51"/>
      <c r="K59" s="48"/>
    </row>
    <row r="60" spans="2:11" s="47" customFormat="1" ht="64.400000000000006" customHeight="1">
      <c r="B60" s="48">
        <v>24</v>
      </c>
      <c r="C60" s="123" t="s">
        <v>162</v>
      </c>
      <c r="D60" s="123"/>
      <c r="E60" s="123"/>
      <c r="F60" s="124" t="s">
        <v>35</v>
      </c>
      <c r="G60" s="124"/>
      <c r="H60" s="48"/>
      <c r="I60" s="48"/>
      <c r="J60" s="51"/>
      <c r="K60" s="39"/>
    </row>
    <row r="61" spans="2:11" s="47" customFormat="1" ht="102.65" customHeight="1">
      <c r="B61" s="48">
        <v>25</v>
      </c>
      <c r="C61" s="123" t="s">
        <v>163</v>
      </c>
      <c r="D61" s="123"/>
      <c r="E61" s="123"/>
      <c r="F61" s="124" t="s">
        <v>36</v>
      </c>
      <c r="G61" s="124"/>
      <c r="H61" s="49" t="s">
        <v>22</v>
      </c>
      <c r="I61" s="50">
        <f>+J16</f>
        <v>18</v>
      </c>
      <c r="J61" s="51"/>
      <c r="K61" s="38"/>
    </row>
    <row r="62" spans="2:11" s="47" customFormat="1" ht="216.65" customHeight="1">
      <c r="B62" s="48">
        <v>26</v>
      </c>
      <c r="C62" s="123" t="s">
        <v>164</v>
      </c>
      <c r="D62" s="123"/>
      <c r="E62" s="123"/>
      <c r="F62" s="124" t="s">
        <v>37</v>
      </c>
      <c r="G62" s="124"/>
      <c r="H62" s="49" t="s">
        <v>22</v>
      </c>
      <c r="I62" s="48"/>
      <c r="J62" s="51"/>
      <c r="K62" s="48"/>
    </row>
    <row r="63" spans="2:11" s="47" customFormat="1" ht="180.65" customHeight="1">
      <c r="B63" s="48">
        <v>27</v>
      </c>
      <c r="C63" s="123" t="s">
        <v>165</v>
      </c>
      <c r="D63" s="123"/>
      <c r="E63" s="123"/>
      <c r="F63" s="124" t="s">
        <v>38</v>
      </c>
      <c r="G63" s="124"/>
      <c r="H63" s="49" t="s">
        <v>22</v>
      </c>
      <c r="I63" s="48">
        <v>0</v>
      </c>
      <c r="J63" s="51"/>
      <c r="K63" s="48"/>
    </row>
    <row r="64" spans="2:11" s="47" customFormat="1" ht="153" customHeight="1">
      <c r="B64" s="48">
        <v>28</v>
      </c>
      <c r="C64" s="123" t="s">
        <v>39</v>
      </c>
      <c r="D64" s="123"/>
      <c r="E64" s="123"/>
      <c r="F64" s="124" t="s">
        <v>40</v>
      </c>
      <c r="G64" s="124"/>
      <c r="H64" s="49" t="s">
        <v>9</v>
      </c>
      <c r="I64" s="48"/>
      <c r="J64" s="51"/>
      <c r="K64" s="48"/>
    </row>
    <row r="65" spans="2:11" s="47" customFormat="1" ht="111.65" customHeight="1">
      <c r="B65" s="48">
        <v>29</v>
      </c>
      <c r="C65" s="123" t="s">
        <v>166</v>
      </c>
      <c r="D65" s="123"/>
      <c r="E65" s="123"/>
      <c r="F65" s="124" t="s">
        <v>41</v>
      </c>
      <c r="G65" s="124"/>
      <c r="H65" s="49" t="s">
        <v>9</v>
      </c>
      <c r="I65" s="50"/>
      <c r="J65" s="51"/>
      <c r="K65" s="48"/>
    </row>
    <row r="66" spans="2:11" s="47" customFormat="1" ht="241.75" customHeight="1">
      <c r="B66" s="48">
        <v>30</v>
      </c>
      <c r="C66" s="123" t="s">
        <v>167</v>
      </c>
      <c r="D66" s="123"/>
      <c r="E66" s="123"/>
      <c r="F66" s="124" t="s">
        <v>42</v>
      </c>
      <c r="G66" s="124"/>
      <c r="H66" s="49" t="s">
        <v>22</v>
      </c>
      <c r="I66" s="50"/>
      <c r="J66" s="51"/>
      <c r="K66" s="48"/>
    </row>
    <row r="67" spans="2:11" s="47" customFormat="1" ht="249" customHeight="1">
      <c r="B67" s="48">
        <v>31</v>
      </c>
      <c r="C67" s="123" t="s">
        <v>115</v>
      </c>
      <c r="D67" s="123"/>
      <c r="E67" s="123"/>
      <c r="F67" s="124" t="s">
        <v>43</v>
      </c>
      <c r="G67" s="124"/>
      <c r="H67" s="49" t="s">
        <v>44</v>
      </c>
      <c r="I67" s="50"/>
      <c r="J67" s="51"/>
      <c r="K67" s="48"/>
    </row>
    <row r="68" spans="2:11" s="47" customFormat="1" ht="138" customHeight="1">
      <c r="B68" s="48">
        <v>32</v>
      </c>
      <c r="C68" s="123" t="s">
        <v>168</v>
      </c>
      <c r="D68" s="123"/>
      <c r="E68" s="123"/>
      <c r="F68" s="124" t="s">
        <v>45</v>
      </c>
      <c r="G68" s="124"/>
      <c r="H68" s="49" t="s">
        <v>46</v>
      </c>
      <c r="I68" s="50"/>
      <c r="J68" s="51"/>
      <c r="K68" s="48"/>
    </row>
    <row r="69" spans="2:11" s="47" customFormat="1" ht="166.75" customHeight="1">
      <c r="B69" s="48">
        <v>33</v>
      </c>
      <c r="C69" s="123" t="s">
        <v>169</v>
      </c>
      <c r="D69" s="123"/>
      <c r="E69" s="123"/>
      <c r="F69" s="124" t="s">
        <v>47</v>
      </c>
      <c r="G69" s="124"/>
      <c r="H69" s="49" t="s">
        <v>44</v>
      </c>
      <c r="I69" s="50"/>
      <c r="J69" s="51"/>
      <c r="K69" s="48"/>
    </row>
    <row r="70" spans="2:11" s="47" customFormat="1" ht="165" customHeight="1">
      <c r="B70" s="48">
        <v>34</v>
      </c>
      <c r="C70" s="123" t="s">
        <v>170</v>
      </c>
      <c r="D70" s="123"/>
      <c r="E70" s="123"/>
      <c r="F70" s="124" t="s">
        <v>48</v>
      </c>
      <c r="G70" s="124"/>
      <c r="H70" s="49" t="s">
        <v>20</v>
      </c>
      <c r="I70" s="48"/>
      <c r="J70" s="51"/>
      <c r="K70" s="48"/>
    </row>
    <row r="71" spans="2:11" s="47" customFormat="1" ht="409.5" customHeight="1">
      <c r="B71" s="48">
        <v>35</v>
      </c>
      <c r="C71" s="123" t="s">
        <v>171</v>
      </c>
      <c r="D71" s="123"/>
      <c r="E71" s="123"/>
      <c r="F71" s="124" t="s">
        <v>49</v>
      </c>
      <c r="G71" s="124"/>
      <c r="H71" s="49" t="s">
        <v>16</v>
      </c>
      <c r="I71" s="48"/>
      <c r="J71" s="51"/>
      <c r="K71" s="48"/>
    </row>
    <row r="72" spans="2:11" s="47" customFormat="1" ht="201" customHeight="1">
      <c r="B72" s="48">
        <v>36</v>
      </c>
      <c r="C72" s="123" t="s">
        <v>172</v>
      </c>
      <c r="D72" s="123"/>
      <c r="E72" s="123"/>
      <c r="F72" s="124" t="s">
        <v>50</v>
      </c>
      <c r="G72" s="124"/>
      <c r="H72" s="48" t="s">
        <v>13</v>
      </c>
      <c r="I72" s="48"/>
      <c r="J72" s="51"/>
      <c r="K72" s="48"/>
    </row>
    <row r="73" spans="2:11" s="47" customFormat="1" ht="201" customHeight="1">
      <c r="B73" s="48">
        <v>37</v>
      </c>
      <c r="C73" s="123" t="s">
        <v>173</v>
      </c>
      <c r="D73" s="123"/>
      <c r="E73" s="123"/>
      <c r="F73" s="124" t="s">
        <v>51</v>
      </c>
      <c r="G73" s="124"/>
      <c r="H73" s="48" t="s">
        <v>13</v>
      </c>
      <c r="I73" s="48"/>
      <c r="J73" s="51"/>
      <c r="K73" s="48"/>
    </row>
    <row r="74" spans="2:11" s="47" customFormat="1" ht="141" customHeight="1">
      <c r="B74" s="48">
        <v>38</v>
      </c>
      <c r="C74" s="123" t="s">
        <v>52</v>
      </c>
      <c r="D74" s="123"/>
      <c r="E74" s="123"/>
      <c r="F74" s="129" t="s">
        <v>53</v>
      </c>
      <c r="G74" s="129"/>
      <c r="H74" s="48" t="s">
        <v>13</v>
      </c>
      <c r="I74" s="45"/>
      <c r="J74" s="51"/>
      <c r="K74" s="48"/>
    </row>
    <row r="75" spans="2:11" s="47" customFormat="1" ht="228.65" customHeight="1">
      <c r="B75" s="48">
        <v>39</v>
      </c>
      <c r="C75" s="123" t="s">
        <v>54</v>
      </c>
      <c r="D75" s="123"/>
      <c r="E75" s="123"/>
      <c r="F75" s="129" t="s">
        <v>55</v>
      </c>
      <c r="G75" s="129"/>
      <c r="H75" s="48" t="s">
        <v>13</v>
      </c>
      <c r="I75" s="45"/>
      <c r="J75" s="51"/>
      <c r="K75" s="48"/>
    </row>
    <row r="76" spans="2:11" s="47" customFormat="1" ht="228.65" customHeight="1">
      <c r="B76" s="48">
        <v>40</v>
      </c>
      <c r="C76" s="119" t="s">
        <v>116</v>
      </c>
      <c r="D76" s="119"/>
      <c r="E76" s="119"/>
      <c r="F76" s="129" t="s">
        <v>56</v>
      </c>
      <c r="G76" s="129"/>
      <c r="H76" s="48" t="s">
        <v>57</v>
      </c>
      <c r="I76" s="45"/>
      <c r="J76" s="51"/>
      <c r="K76" s="48"/>
    </row>
    <row r="77" spans="2:11" s="47" customFormat="1" ht="228.65" customHeight="1">
      <c r="B77" s="48">
        <v>41</v>
      </c>
      <c r="C77" s="123" t="s">
        <v>58</v>
      </c>
      <c r="D77" s="123"/>
      <c r="E77" s="123"/>
      <c r="F77" s="124" t="s">
        <v>59</v>
      </c>
      <c r="G77" s="124"/>
      <c r="H77" s="38" t="s">
        <v>60</v>
      </c>
      <c r="I77" s="48"/>
      <c r="J77" s="51"/>
      <c r="K77" s="48"/>
    </row>
    <row r="78" spans="2:11" s="47" customFormat="1" ht="201" customHeight="1">
      <c r="B78" s="48">
        <v>42</v>
      </c>
      <c r="C78" s="119" t="s">
        <v>61</v>
      </c>
      <c r="D78" s="119"/>
      <c r="E78" s="119"/>
      <c r="F78" s="124" t="s">
        <v>62</v>
      </c>
      <c r="G78" s="124"/>
      <c r="H78" s="38" t="s">
        <v>60</v>
      </c>
      <c r="I78" s="48"/>
      <c r="J78" s="51"/>
      <c r="K78" s="48"/>
    </row>
    <row r="79" spans="2:11" s="47" customFormat="1" ht="145.65" customHeight="1">
      <c r="B79" s="48">
        <v>43</v>
      </c>
      <c r="C79" s="123" t="s">
        <v>117</v>
      </c>
      <c r="D79" s="123"/>
      <c r="E79" s="123"/>
      <c r="F79" s="124" t="s">
        <v>62</v>
      </c>
      <c r="G79" s="124"/>
      <c r="H79" s="38" t="s">
        <v>22</v>
      </c>
      <c r="I79" s="48"/>
      <c r="J79" s="51"/>
      <c r="K79" s="48"/>
    </row>
    <row r="80" spans="2:11" s="47" customFormat="1" ht="161.5" customHeight="1">
      <c r="B80" s="48">
        <v>44</v>
      </c>
      <c r="C80" s="123" t="s">
        <v>118</v>
      </c>
      <c r="D80" s="123"/>
      <c r="E80" s="123"/>
      <c r="F80" s="124" t="s">
        <v>63</v>
      </c>
      <c r="G80" s="124"/>
      <c r="H80" s="38" t="s">
        <v>13</v>
      </c>
      <c r="I80" s="48"/>
      <c r="J80" s="51"/>
      <c r="K80" s="48"/>
    </row>
    <row r="81" spans="2:11" s="47" customFormat="1" ht="161.5" customHeight="1">
      <c r="B81" s="48">
        <v>45</v>
      </c>
      <c r="C81" s="123" t="s">
        <v>66</v>
      </c>
      <c r="D81" s="123"/>
      <c r="E81" s="123"/>
      <c r="F81" s="124" t="s">
        <v>67</v>
      </c>
      <c r="G81" s="124"/>
      <c r="H81" s="38" t="s">
        <v>64</v>
      </c>
      <c r="I81" s="48"/>
      <c r="J81" s="51"/>
      <c r="K81" s="48"/>
    </row>
    <row r="82" spans="2:11" s="47" customFormat="1" ht="136.4" customHeight="1">
      <c r="B82" s="48">
        <v>46</v>
      </c>
      <c r="C82" s="123" t="s">
        <v>119</v>
      </c>
      <c r="D82" s="123"/>
      <c r="E82" s="123"/>
      <c r="F82" s="124" t="s">
        <v>79</v>
      </c>
      <c r="G82" s="124"/>
      <c r="H82" s="38" t="s">
        <v>13</v>
      </c>
      <c r="I82" s="50">
        <v>0</v>
      </c>
      <c r="J82" s="51"/>
      <c r="K82" s="48"/>
    </row>
    <row r="83" spans="2:11" s="47" customFormat="1" ht="168" customHeight="1">
      <c r="B83" s="48">
        <v>47</v>
      </c>
      <c r="C83" s="123" t="s">
        <v>69</v>
      </c>
      <c r="D83" s="123"/>
      <c r="E83" s="123"/>
      <c r="F83" s="124" t="s">
        <v>70</v>
      </c>
      <c r="G83" s="124"/>
      <c r="H83" s="38" t="s">
        <v>57</v>
      </c>
      <c r="I83" s="50"/>
      <c r="J83" s="51"/>
      <c r="K83" s="48">
        <v>0</v>
      </c>
    </row>
    <row r="84" spans="2:11" s="47" customFormat="1" ht="176.4" customHeight="1">
      <c r="B84" s="48">
        <v>48</v>
      </c>
      <c r="C84" s="123" t="s">
        <v>120</v>
      </c>
      <c r="D84" s="123"/>
      <c r="E84" s="123"/>
      <c r="F84" s="120" t="s">
        <v>65</v>
      </c>
      <c r="G84" s="121"/>
      <c r="H84" s="37" t="s">
        <v>121</v>
      </c>
      <c r="I84" s="53"/>
      <c r="J84" s="53"/>
      <c r="K84" s="53"/>
    </row>
    <row r="85" spans="2:11" s="47" customFormat="1" ht="162.65" customHeight="1">
      <c r="B85" s="48">
        <v>49</v>
      </c>
      <c r="C85" s="119" t="s">
        <v>68</v>
      </c>
      <c r="D85" s="119"/>
      <c r="E85" s="119"/>
      <c r="F85" s="120" t="s">
        <v>122</v>
      </c>
      <c r="G85" s="121"/>
      <c r="H85" s="37" t="s">
        <v>11</v>
      </c>
      <c r="I85" s="37"/>
      <c r="J85" s="37"/>
      <c r="K85" s="37"/>
    </row>
    <row r="86" spans="2:11" s="47" customFormat="1" ht="196.4" customHeight="1">
      <c r="B86" s="48">
        <v>50</v>
      </c>
      <c r="C86" s="119" t="s">
        <v>71</v>
      </c>
      <c r="D86" s="119"/>
      <c r="E86" s="119"/>
      <c r="F86" s="120" t="s">
        <v>81</v>
      </c>
      <c r="G86" s="121"/>
      <c r="H86" s="37" t="s">
        <v>121</v>
      </c>
      <c r="I86" s="37"/>
      <c r="J86" s="37"/>
      <c r="K86" s="37"/>
    </row>
    <row r="87" spans="2:11" s="47" customFormat="1" ht="23">
      <c r="B87" s="125" t="s">
        <v>123</v>
      </c>
      <c r="C87" s="126"/>
      <c r="D87" s="127"/>
      <c r="E87" s="54" t="s">
        <v>124</v>
      </c>
      <c r="F87" s="54"/>
      <c r="G87" s="54" t="s">
        <v>125</v>
      </c>
      <c r="H87" s="54" t="s">
        <v>126</v>
      </c>
      <c r="I87" s="52" t="s">
        <v>127</v>
      </c>
      <c r="J87" s="54" t="s">
        <v>4</v>
      </c>
      <c r="K87" s="54" t="s">
        <v>3</v>
      </c>
    </row>
    <row r="88" spans="2:11" s="47" customFormat="1" ht="23">
      <c r="B88" s="52"/>
      <c r="C88" s="52"/>
      <c r="D88" s="52"/>
      <c r="E88" s="54"/>
      <c r="F88" s="54"/>
      <c r="G88" s="54"/>
      <c r="H88" s="54"/>
      <c r="I88" s="52"/>
      <c r="J88" s="54"/>
      <c r="K88" s="54"/>
    </row>
    <row r="89" spans="2:11" s="47" customFormat="1" ht="14.4" customHeight="1">
      <c r="B89" s="55"/>
      <c r="C89" s="52"/>
      <c r="D89" s="52"/>
      <c r="E89" s="54"/>
      <c r="F89" s="54"/>
      <c r="G89" s="54"/>
      <c r="H89" s="54"/>
      <c r="I89" s="52"/>
      <c r="J89" s="54"/>
      <c r="K89" s="54"/>
    </row>
    <row r="90" spans="2:11" s="47" customFormat="1" ht="23">
      <c r="B90" s="128" t="s">
        <v>128</v>
      </c>
      <c r="C90" s="128"/>
      <c r="D90" s="128"/>
      <c r="E90" s="128"/>
      <c r="F90" s="56"/>
      <c r="G90" s="56"/>
      <c r="H90" s="56"/>
      <c r="I90" s="49"/>
      <c r="J90" s="55"/>
      <c r="K90" s="54"/>
    </row>
    <row r="91" spans="2:11" s="47" customFormat="1" ht="23">
      <c r="B91" s="122" t="s">
        <v>106</v>
      </c>
      <c r="C91" s="122"/>
      <c r="D91" s="122"/>
      <c r="E91" s="52">
        <v>0</v>
      </c>
      <c r="F91" s="56"/>
      <c r="G91" s="49"/>
      <c r="H91" s="49"/>
      <c r="I91" s="57"/>
      <c r="J91" s="58"/>
      <c r="K91" s="54"/>
    </row>
    <row r="92" spans="2:11" s="47" customFormat="1" ht="23">
      <c r="B92" s="113" t="s">
        <v>129</v>
      </c>
      <c r="C92" s="113"/>
      <c r="D92" s="113"/>
      <c r="E92" s="46"/>
      <c r="F92" s="56"/>
      <c r="G92" s="56"/>
      <c r="H92" s="56"/>
      <c r="I92" s="57"/>
      <c r="J92" s="58"/>
      <c r="K92" s="49"/>
    </row>
    <row r="93" spans="2:11" s="47" customFormat="1" ht="23">
      <c r="B93" s="49"/>
      <c r="C93" s="59"/>
      <c r="D93" s="49"/>
      <c r="E93" s="46"/>
      <c r="F93" s="56"/>
      <c r="G93" s="56"/>
      <c r="H93" s="56"/>
      <c r="I93" s="57"/>
      <c r="J93" s="49"/>
      <c r="K93" s="49"/>
    </row>
    <row r="94" spans="2:11" s="47" customFormat="1">
      <c r="B94" s="39"/>
      <c r="C94" s="38"/>
      <c r="D94" s="38"/>
      <c r="E94" s="40"/>
      <c r="F94" s="40"/>
      <c r="G94" s="40"/>
      <c r="H94" s="40"/>
      <c r="I94" s="38"/>
      <c r="J94" s="40"/>
      <c r="K94" s="39"/>
    </row>
    <row r="95" spans="2:11" s="47" customFormat="1">
      <c r="B95" s="118" t="s">
        <v>199</v>
      </c>
      <c r="C95" s="118"/>
      <c r="D95" s="118"/>
      <c r="E95" s="60"/>
      <c r="F95" s="60"/>
      <c r="G95" s="40"/>
      <c r="H95" s="40"/>
      <c r="I95" s="38"/>
      <c r="J95" s="40"/>
      <c r="K95" s="39"/>
    </row>
    <row r="96" spans="2:11" s="47" customFormat="1">
      <c r="B96" s="117" t="s">
        <v>130</v>
      </c>
      <c r="C96" s="117"/>
      <c r="D96" s="117"/>
      <c r="E96" s="61"/>
      <c r="F96" s="61"/>
      <c r="G96" s="40"/>
      <c r="H96" s="40"/>
      <c r="I96" s="38"/>
      <c r="J96" s="62">
        <f>+J18</f>
        <v>17</v>
      </c>
      <c r="K96" s="39"/>
    </row>
    <row r="97" spans="2:11" s="47" customFormat="1">
      <c r="B97" s="117" t="s">
        <v>131</v>
      </c>
      <c r="C97" s="117"/>
      <c r="D97" s="117"/>
      <c r="E97" s="61"/>
      <c r="F97" s="61"/>
      <c r="G97" s="40"/>
      <c r="H97" s="40"/>
      <c r="I97" s="38"/>
      <c r="J97" s="62">
        <f>J96*0.1</f>
        <v>1.7000000000000002</v>
      </c>
      <c r="K97" s="39"/>
    </row>
    <row r="98" spans="2:11" s="47" customFormat="1">
      <c r="B98" s="114" t="s">
        <v>129</v>
      </c>
      <c r="C98" s="114"/>
      <c r="D98" s="114"/>
      <c r="E98" s="61"/>
      <c r="F98" s="61"/>
      <c r="G98" s="40"/>
      <c r="H98" s="40"/>
      <c r="I98" s="38"/>
      <c r="J98" s="62">
        <f>SUM(J96:J97)</f>
        <v>18.7</v>
      </c>
      <c r="K98" s="38"/>
    </row>
    <row r="99" spans="2:11" s="47" customFormat="1">
      <c r="B99" s="114" t="s">
        <v>129</v>
      </c>
      <c r="C99" s="114"/>
      <c r="D99" s="114"/>
      <c r="E99" s="61"/>
      <c r="F99" s="61"/>
      <c r="G99" s="40"/>
      <c r="H99" s="40"/>
      <c r="I99" s="38"/>
      <c r="J99" s="62">
        <f>ROUND(J98,0)</f>
        <v>19</v>
      </c>
      <c r="K99" s="38" t="s">
        <v>60</v>
      </c>
    </row>
    <row r="100" spans="2:11" s="47" customFormat="1">
      <c r="B100" s="118" t="s">
        <v>200</v>
      </c>
      <c r="C100" s="118"/>
      <c r="D100" s="118"/>
      <c r="E100" s="30"/>
      <c r="F100" s="40"/>
      <c r="G100" s="40"/>
      <c r="H100" s="40"/>
      <c r="I100" s="45"/>
      <c r="J100" s="38"/>
      <c r="K100" s="38"/>
    </row>
    <row r="101" spans="2:11" s="47" customFormat="1">
      <c r="B101" s="117" t="s">
        <v>132</v>
      </c>
      <c r="C101" s="117"/>
      <c r="D101" s="117"/>
      <c r="E101" s="30"/>
      <c r="F101" s="30"/>
      <c r="G101" s="40"/>
      <c r="H101" s="40"/>
      <c r="I101" s="38"/>
      <c r="J101" s="62">
        <f>+J17</f>
        <v>194</v>
      </c>
      <c r="K101" s="38"/>
    </row>
    <row r="102" spans="2:11" s="47" customFormat="1">
      <c r="B102" s="117" t="s">
        <v>131</v>
      </c>
      <c r="C102" s="117"/>
      <c r="D102" s="117"/>
      <c r="E102" s="30"/>
      <c r="F102" s="30"/>
      <c r="G102" s="40"/>
      <c r="H102" s="40"/>
      <c r="I102" s="38"/>
      <c r="J102" s="62">
        <f>J101*0.1</f>
        <v>19.400000000000002</v>
      </c>
      <c r="K102" s="38"/>
    </row>
    <row r="103" spans="2:11" s="47" customFormat="1">
      <c r="B103" s="114" t="s">
        <v>129</v>
      </c>
      <c r="C103" s="114"/>
      <c r="D103" s="114"/>
      <c r="E103" s="30"/>
      <c r="F103" s="30"/>
      <c r="G103" s="40"/>
      <c r="H103" s="40"/>
      <c r="I103" s="38"/>
      <c r="J103" s="62">
        <f>SUM(J101:J102)</f>
        <v>213.4</v>
      </c>
      <c r="K103" s="38" t="s">
        <v>201</v>
      </c>
    </row>
    <row r="104" spans="2:11" s="47" customFormat="1">
      <c r="B104" s="31"/>
      <c r="C104" s="63"/>
      <c r="D104" s="63"/>
      <c r="E104" s="30"/>
      <c r="F104" s="30"/>
      <c r="G104" s="40"/>
      <c r="H104" s="40"/>
      <c r="I104" s="38"/>
      <c r="J104" s="62"/>
      <c r="K104" s="38"/>
    </row>
    <row r="105" spans="2:11" s="47" customFormat="1">
      <c r="B105" s="115" t="s">
        <v>202</v>
      </c>
      <c r="C105" s="115"/>
      <c r="D105" s="115"/>
      <c r="E105" s="115"/>
      <c r="F105" s="30"/>
      <c r="G105" s="40"/>
      <c r="H105" s="40"/>
      <c r="I105" s="38"/>
      <c r="J105" s="62"/>
      <c r="K105" s="38"/>
    </row>
    <row r="106" spans="2:11" s="47" customFormat="1">
      <c r="B106" s="117" t="s">
        <v>133</v>
      </c>
      <c r="C106" s="117"/>
      <c r="D106" s="117"/>
      <c r="E106" s="30"/>
      <c r="F106" s="30"/>
      <c r="G106" s="40"/>
      <c r="H106" s="40"/>
      <c r="I106" s="38"/>
      <c r="J106" s="62">
        <f>+J16</f>
        <v>18</v>
      </c>
      <c r="K106" s="39"/>
    </row>
    <row r="107" spans="2:11" s="47" customFormat="1">
      <c r="B107" s="117"/>
      <c r="C107" s="117"/>
      <c r="D107" s="117"/>
      <c r="E107" s="30"/>
      <c r="F107" s="30"/>
      <c r="G107" s="116">
        <v>0</v>
      </c>
      <c r="H107" s="116"/>
      <c r="I107" s="116"/>
      <c r="J107" s="62">
        <f>J106*0.1*0</f>
        <v>0</v>
      </c>
      <c r="K107" s="39"/>
    </row>
    <row r="108" spans="2:11" s="47" customFormat="1">
      <c r="B108" s="117" t="s">
        <v>134</v>
      </c>
      <c r="C108" s="117"/>
      <c r="D108" s="117"/>
      <c r="E108" s="60"/>
      <c r="F108" s="60"/>
      <c r="G108" s="60"/>
      <c r="H108" s="40"/>
      <c r="I108" s="38"/>
      <c r="J108" s="62">
        <f>SUM(J106:J107)</f>
        <v>18</v>
      </c>
      <c r="K108" s="38" t="s">
        <v>22</v>
      </c>
    </row>
  </sheetData>
  <mergeCells count="137">
    <mergeCell ref="B15:K15"/>
    <mergeCell ref="C23:D23"/>
    <mergeCell ref="C24:D24"/>
    <mergeCell ref="C25:D25"/>
    <mergeCell ref="C26:D26"/>
    <mergeCell ref="C27:D27"/>
    <mergeCell ref="E9:K9"/>
    <mergeCell ref="B13:B14"/>
    <mergeCell ref="C13:C14"/>
    <mergeCell ref="D13:D14"/>
    <mergeCell ref="E13:E14"/>
    <mergeCell ref="G13:I13"/>
    <mergeCell ref="J13:J14"/>
    <mergeCell ref="K13:K14"/>
    <mergeCell ref="C38:E38"/>
    <mergeCell ref="F38:G38"/>
    <mergeCell ref="C39:E39"/>
    <mergeCell ref="F39:G39"/>
    <mergeCell ref="C40:E40"/>
    <mergeCell ref="F40:G40"/>
    <mergeCell ref="C28:D28"/>
    <mergeCell ref="C29:D29"/>
    <mergeCell ref="B34:J34"/>
    <mergeCell ref="C36:E36"/>
    <mergeCell ref="F36:G36"/>
    <mergeCell ref="C37:E37"/>
    <mergeCell ref="F37:G37"/>
    <mergeCell ref="C44:E44"/>
    <mergeCell ref="F44:G44"/>
    <mergeCell ref="C45:E45"/>
    <mergeCell ref="F45:G45"/>
    <mergeCell ref="C46:E46"/>
    <mergeCell ref="F46:G46"/>
    <mergeCell ref="C41:E41"/>
    <mergeCell ref="F41:G41"/>
    <mergeCell ref="C42:E42"/>
    <mergeCell ref="F42:G42"/>
    <mergeCell ref="C43:E43"/>
    <mergeCell ref="F43:G43"/>
    <mergeCell ref="C50:E50"/>
    <mergeCell ref="F50:G50"/>
    <mergeCell ref="C51:E51"/>
    <mergeCell ref="F51:G51"/>
    <mergeCell ref="C52:E52"/>
    <mergeCell ref="F52:G52"/>
    <mergeCell ref="C47:E47"/>
    <mergeCell ref="F47:G47"/>
    <mergeCell ref="C48:E48"/>
    <mergeCell ref="F48:G48"/>
    <mergeCell ref="C49:E49"/>
    <mergeCell ref="F49:G49"/>
    <mergeCell ref="C56:E56"/>
    <mergeCell ref="F56:G56"/>
    <mergeCell ref="C57:E57"/>
    <mergeCell ref="F57:G57"/>
    <mergeCell ref="C58:E58"/>
    <mergeCell ref="F58:G58"/>
    <mergeCell ref="C53:E53"/>
    <mergeCell ref="F53:G53"/>
    <mergeCell ref="C54:E54"/>
    <mergeCell ref="F54:G54"/>
    <mergeCell ref="C55:E55"/>
    <mergeCell ref="F55:G55"/>
    <mergeCell ref="C62:E62"/>
    <mergeCell ref="F62:G62"/>
    <mergeCell ref="C63:E63"/>
    <mergeCell ref="F63:G63"/>
    <mergeCell ref="C64:E64"/>
    <mergeCell ref="F64:G64"/>
    <mergeCell ref="C59:E59"/>
    <mergeCell ref="F59:G59"/>
    <mergeCell ref="C60:E60"/>
    <mergeCell ref="F60:G60"/>
    <mergeCell ref="C61:E61"/>
    <mergeCell ref="F61:G61"/>
    <mergeCell ref="C68:E68"/>
    <mergeCell ref="F68:G68"/>
    <mergeCell ref="C69:E69"/>
    <mergeCell ref="F69:G69"/>
    <mergeCell ref="C70:E70"/>
    <mergeCell ref="F70:G70"/>
    <mergeCell ref="C65:E65"/>
    <mergeCell ref="F65:G65"/>
    <mergeCell ref="C66:E66"/>
    <mergeCell ref="F66:G66"/>
    <mergeCell ref="C67:E67"/>
    <mergeCell ref="F67:G67"/>
    <mergeCell ref="C74:E74"/>
    <mergeCell ref="F74:G74"/>
    <mergeCell ref="C75:E75"/>
    <mergeCell ref="F75:G75"/>
    <mergeCell ref="C76:E76"/>
    <mergeCell ref="F76:G76"/>
    <mergeCell ref="C71:E71"/>
    <mergeCell ref="F71:G71"/>
    <mergeCell ref="C72:E72"/>
    <mergeCell ref="F72:G72"/>
    <mergeCell ref="C73:E73"/>
    <mergeCell ref="F73:G73"/>
    <mergeCell ref="C80:E80"/>
    <mergeCell ref="F80:G80"/>
    <mergeCell ref="C81:E81"/>
    <mergeCell ref="F81:G81"/>
    <mergeCell ref="C82:E82"/>
    <mergeCell ref="F82:G82"/>
    <mergeCell ref="C77:E77"/>
    <mergeCell ref="F77:G77"/>
    <mergeCell ref="C78:E78"/>
    <mergeCell ref="F78:G78"/>
    <mergeCell ref="C79:E79"/>
    <mergeCell ref="F79:G79"/>
    <mergeCell ref="C86:E86"/>
    <mergeCell ref="F86:G86"/>
    <mergeCell ref="B87:D87"/>
    <mergeCell ref="B90:E90"/>
    <mergeCell ref="B91:D91"/>
    <mergeCell ref="B92:D92"/>
    <mergeCell ref="C83:E83"/>
    <mergeCell ref="F83:G83"/>
    <mergeCell ref="C84:E84"/>
    <mergeCell ref="F84:G84"/>
    <mergeCell ref="C85:E85"/>
    <mergeCell ref="F85:G85"/>
    <mergeCell ref="G107:I107"/>
    <mergeCell ref="B108:D108"/>
    <mergeCell ref="B101:D101"/>
    <mergeCell ref="B102:D102"/>
    <mergeCell ref="B103:D103"/>
    <mergeCell ref="B105:E105"/>
    <mergeCell ref="B106:D106"/>
    <mergeCell ref="B107:D107"/>
    <mergeCell ref="B95:D95"/>
    <mergeCell ref="B96:D96"/>
    <mergeCell ref="B97:D97"/>
    <mergeCell ref="B98:D98"/>
    <mergeCell ref="B99:D99"/>
    <mergeCell ref="B100:D10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304D-8C7D-478E-B910-ABEC091822A8}">
  <sheetPr>
    <tabColor rgb="FFFFFF00"/>
  </sheetPr>
  <dimension ref="A2:AD112"/>
  <sheetViews>
    <sheetView zoomScale="63"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204</v>
      </c>
      <c r="F3" s="29">
        <f>3*18</f>
        <v>54</v>
      </c>
    </row>
    <row r="4" spans="2:11" ht="21" customHeight="1">
      <c r="B4" s="30" t="s">
        <v>87</v>
      </c>
      <c r="C4" s="38" t="s">
        <v>174</v>
      </c>
    </row>
    <row r="5" spans="2:11" ht="21" customHeight="1">
      <c r="B5" s="30" t="s">
        <v>88</v>
      </c>
      <c r="C5" s="31" t="s">
        <v>261</v>
      </c>
    </row>
    <row r="6" spans="2:11" ht="21" customHeight="1">
      <c r="B6" s="30" t="s">
        <v>89</v>
      </c>
      <c r="C6" s="31"/>
    </row>
    <row r="7" spans="2:11" ht="21" customHeight="1">
      <c r="B7" s="30" t="s">
        <v>90</v>
      </c>
      <c r="C7" s="31">
        <v>3</v>
      </c>
    </row>
    <row r="8" spans="2:11" ht="21" customHeight="1">
      <c r="B8" s="30" t="s">
        <v>91</v>
      </c>
      <c r="C8" s="31" t="s">
        <v>203</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61</v>
      </c>
      <c r="H16" s="38"/>
      <c r="I16" s="39"/>
      <c r="J16" s="38">
        <f>G16*F16</f>
        <v>122</v>
      </c>
      <c r="K16" s="38" t="s">
        <v>182</v>
      </c>
    </row>
    <row r="17" spans="2:11">
      <c r="B17" s="39" t="s">
        <v>30</v>
      </c>
      <c r="C17" s="38" t="s">
        <v>195</v>
      </c>
      <c r="D17" s="38" t="s">
        <v>193</v>
      </c>
      <c r="E17" s="40"/>
      <c r="F17" s="38">
        <v>2</v>
      </c>
      <c r="G17" s="38">
        <v>12.5</v>
      </c>
      <c r="H17" s="40"/>
      <c r="I17" s="40"/>
      <c r="J17" s="38">
        <f>G17*F17</f>
        <v>25</v>
      </c>
      <c r="K17" s="39" t="s">
        <v>194</v>
      </c>
    </row>
    <row r="18" spans="2:11">
      <c r="B18" s="39" t="s">
        <v>205</v>
      </c>
      <c r="C18" s="38" t="s">
        <v>195</v>
      </c>
      <c r="D18" s="38" t="s">
        <v>193</v>
      </c>
      <c r="E18" s="40"/>
      <c r="F18" s="38">
        <v>2</v>
      </c>
      <c r="G18" s="38">
        <v>12.5</v>
      </c>
      <c r="H18" s="40"/>
      <c r="I18" s="40"/>
      <c r="J18" s="38">
        <f>G18*F18</f>
        <v>25</v>
      </c>
      <c r="K18" s="39" t="s">
        <v>194</v>
      </c>
    </row>
    <row r="19" spans="2:11">
      <c r="B19" s="39" t="s">
        <v>206</v>
      </c>
      <c r="C19" s="38" t="s">
        <v>207</v>
      </c>
      <c r="D19" s="38" t="s">
        <v>193</v>
      </c>
      <c r="E19" s="40"/>
      <c r="F19" s="38"/>
      <c r="G19" s="38"/>
      <c r="H19" s="40"/>
      <c r="I19" s="40"/>
      <c r="J19" s="38"/>
      <c r="K19" s="39" t="s">
        <v>194</v>
      </c>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122</v>
      </c>
      <c r="K21" s="39"/>
    </row>
    <row r="22" spans="2:11" ht="22.5" customHeight="1">
      <c r="B22" s="41"/>
      <c r="C22" s="86" t="s">
        <v>30</v>
      </c>
      <c r="D22" s="39"/>
      <c r="E22" s="37"/>
      <c r="F22" s="37"/>
      <c r="G22" s="38"/>
      <c r="H22" s="38"/>
      <c r="I22" s="31" t="s">
        <v>60</v>
      </c>
      <c r="J22" s="44">
        <f>+J17</f>
        <v>25</v>
      </c>
      <c r="K22" s="39"/>
    </row>
    <row r="23" spans="2:11" ht="22.5" customHeight="1">
      <c r="B23" s="41"/>
      <c r="C23" s="86" t="s">
        <v>205</v>
      </c>
      <c r="D23" s="39"/>
      <c r="E23" s="37"/>
      <c r="F23" s="37"/>
      <c r="G23" s="38"/>
      <c r="H23" s="38"/>
      <c r="I23" s="31" t="s">
        <v>60</v>
      </c>
      <c r="J23" s="44">
        <f>+J18</f>
        <v>25</v>
      </c>
      <c r="K23" s="39"/>
    </row>
    <row r="24" spans="2:11" ht="22.5" customHeight="1">
      <c r="B24" s="41"/>
      <c r="C24" s="86" t="s">
        <v>206</v>
      </c>
      <c r="D24" s="39"/>
      <c r="E24" s="37"/>
      <c r="F24" s="37"/>
      <c r="G24" s="38"/>
      <c r="H24" s="38"/>
      <c r="I24" s="31" t="s">
        <v>13</v>
      </c>
      <c r="J24" s="44">
        <f>+J19</f>
        <v>0</v>
      </c>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2</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134</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25</v>
      </c>
      <c r="J54" s="51"/>
      <c r="K54" s="48"/>
    </row>
    <row r="55" spans="2:11" s="47" customFormat="1" ht="103.75" customHeight="1">
      <c r="B55" s="48">
        <v>21</v>
      </c>
      <c r="C55" s="123" t="s">
        <v>160</v>
      </c>
      <c r="D55" s="123"/>
      <c r="E55" s="123"/>
      <c r="F55" s="124" t="s">
        <v>33</v>
      </c>
      <c r="G55" s="124"/>
      <c r="H55" s="48" t="s">
        <v>9</v>
      </c>
      <c r="I55" s="50">
        <f>+J106</f>
        <v>25</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122</v>
      </c>
      <c r="K94" s="39"/>
    </row>
    <row r="95" spans="2:11" s="47" customFormat="1">
      <c r="B95" s="117" t="s">
        <v>131</v>
      </c>
      <c r="C95" s="117"/>
      <c r="D95" s="117"/>
      <c r="E95" s="61"/>
      <c r="F95" s="61"/>
      <c r="G95" s="40"/>
      <c r="H95" s="40"/>
      <c r="I95" s="38"/>
      <c r="J95" s="62">
        <f>J94*0.1</f>
        <v>12.200000000000001</v>
      </c>
      <c r="K95" s="39"/>
    </row>
    <row r="96" spans="2:11" s="47" customFormat="1">
      <c r="B96" s="114" t="s">
        <v>129</v>
      </c>
      <c r="C96" s="114"/>
      <c r="D96" s="114"/>
      <c r="E96" s="61"/>
      <c r="F96" s="61"/>
      <c r="G96" s="40"/>
      <c r="H96" s="40"/>
      <c r="I96" s="38"/>
      <c r="J96" s="62">
        <f>SUM(J94:J95)</f>
        <v>134.19999999999999</v>
      </c>
      <c r="K96" s="38" t="s">
        <v>20</v>
      </c>
    </row>
    <row r="97" spans="1:30" s="47" customFormat="1">
      <c r="B97" s="114" t="s">
        <v>129</v>
      </c>
      <c r="C97" s="114"/>
      <c r="D97" s="114"/>
      <c r="E97" s="61"/>
      <c r="F97" s="61"/>
      <c r="G97" s="40"/>
      <c r="H97" s="40"/>
      <c r="I97" s="38"/>
      <c r="J97" s="62">
        <f>ROUND(J96,0)</f>
        <v>134</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25</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25</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25</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25</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+J24</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E9:K9"/>
    <mergeCell ref="B13:B14"/>
    <mergeCell ref="C13:C14"/>
    <mergeCell ref="D13:D14"/>
    <mergeCell ref="E13:E14"/>
    <mergeCell ref="G13:I13"/>
    <mergeCell ref="J13:J14"/>
    <mergeCell ref="K13:K14"/>
    <mergeCell ref="C26:D26"/>
    <mergeCell ref="C27:D27"/>
    <mergeCell ref="B32:J32"/>
    <mergeCell ref="C34:E34"/>
    <mergeCell ref="F34:G34"/>
    <mergeCell ref="C35:E35"/>
    <mergeCell ref="F35:G35"/>
    <mergeCell ref="B15:K15"/>
    <mergeCell ref="C25:D25"/>
    <mergeCell ref="C39:E39"/>
    <mergeCell ref="F39:G39"/>
    <mergeCell ref="C40:E40"/>
    <mergeCell ref="F40:G40"/>
    <mergeCell ref="C41:E41"/>
    <mergeCell ref="F41:G41"/>
    <mergeCell ref="C36:E36"/>
    <mergeCell ref="F36:G36"/>
    <mergeCell ref="C37:E37"/>
    <mergeCell ref="F37:G37"/>
    <mergeCell ref="C38:E38"/>
    <mergeCell ref="F38:G38"/>
    <mergeCell ref="C45:E45"/>
    <mergeCell ref="F45:G45"/>
    <mergeCell ref="C46:E46"/>
    <mergeCell ref="F46:G46"/>
    <mergeCell ref="C47:E47"/>
    <mergeCell ref="F47:G47"/>
    <mergeCell ref="C42:E42"/>
    <mergeCell ref="F42:G42"/>
    <mergeCell ref="C43:E43"/>
    <mergeCell ref="F43:G43"/>
    <mergeCell ref="C44:E44"/>
    <mergeCell ref="F44:G44"/>
    <mergeCell ref="C51:E51"/>
    <mergeCell ref="F51:G51"/>
    <mergeCell ref="C52:E52"/>
    <mergeCell ref="F52:G52"/>
    <mergeCell ref="C53:E53"/>
    <mergeCell ref="F53:G53"/>
    <mergeCell ref="C48:E48"/>
    <mergeCell ref="F48:G48"/>
    <mergeCell ref="C49:E49"/>
    <mergeCell ref="F49:G49"/>
    <mergeCell ref="C50:E50"/>
    <mergeCell ref="F50:G50"/>
    <mergeCell ref="C57:E57"/>
    <mergeCell ref="F57:G57"/>
    <mergeCell ref="C58:E58"/>
    <mergeCell ref="F58:G58"/>
    <mergeCell ref="C59:E59"/>
    <mergeCell ref="F59:G59"/>
    <mergeCell ref="C54:E54"/>
    <mergeCell ref="F54:G54"/>
    <mergeCell ref="C55:E55"/>
    <mergeCell ref="F55:G55"/>
    <mergeCell ref="C56:E56"/>
    <mergeCell ref="F56:G56"/>
    <mergeCell ref="C63:E63"/>
    <mergeCell ref="F63:G63"/>
    <mergeCell ref="C64:E64"/>
    <mergeCell ref="F64:G64"/>
    <mergeCell ref="C65:E65"/>
    <mergeCell ref="F65:G65"/>
    <mergeCell ref="C60:E60"/>
    <mergeCell ref="F60:G60"/>
    <mergeCell ref="C61:E61"/>
    <mergeCell ref="F61:G61"/>
    <mergeCell ref="C62:E62"/>
    <mergeCell ref="F62:G62"/>
    <mergeCell ref="C69:E69"/>
    <mergeCell ref="F69:G69"/>
    <mergeCell ref="C70:E70"/>
    <mergeCell ref="F70:G70"/>
    <mergeCell ref="C71:E71"/>
    <mergeCell ref="F71:G71"/>
    <mergeCell ref="C66:E66"/>
    <mergeCell ref="F66:G66"/>
    <mergeCell ref="C67:E67"/>
    <mergeCell ref="F67:G67"/>
    <mergeCell ref="C68:E68"/>
    <mergeCell ref="F68:G68"/>
    <mergeCell ref="C75:E75"/>
    <mergeCell ref="F75:G75"/>
    <mergeCell ref="C76:E76"/>
    <mergeCell ref="F76:G76"/>
    <mergeCell ref="C77:E77"/>
    <mergeCell ref="F77:G77"/>
    <mergeCell ref="C72:E72"/>
    <mergeCell ref="F72:G72"/>
    <mergeCell ref="C73:E73"/>
    <mergeCell ref="F73:G73"/>
    <mergeCell ref="C74:E74"/>
    <mergeCell ref="F74:G74"/>
    <mergeCell ref="C81:E81"/>
    <mergeCell ref="F81:G81"/>
    <mergeCell ref="C82:E82"/>
    <mergeCell ref="F82:G82"/>
    <mergeCell ref="C83:E83"/>
    <mergeCell ref="F83:G83"/>
    <mergeCell ref="C78:E78"/>
    <mergeCell ref="F78:G78"/>
    <mergeCell ref="C79:E79"/>
    <mergeCell ref="F79:G79"/>
    <mergeCell ref="C80:E80"/>
    <mergeCell ref="F80:G80"/>
    <mergeCell ref="B93:D93"/>
    <mergeCell ref="B94:D94"/>
    <mergeCell ref="B95:D95"/>
    <mergeCell ref="B96:D96"/>
    <mergeCell ref="B97:D97"/>
    <mergeCell ref="B98:D98"/>
    <mergeCell ref="C84:E84"/>
    <mergeCell ref="F84:G84"/>
    <mergeCell ref="B85:D85"/>
    <mergeCell ref="B88:E88"/>
    <mergeCell ref="B89:D89"/>
    <mergeCell ref="B90:D90"/>
    <mergeCell ref="G105:I105"/>
    <mergeCell ref="B106:D106"/>
    <mergeCell ref="B108:D108"/>
    <mergeCell ref="B109:D109"/>
    <mergeCell ref="G109:I109"/>
    <mergeCell ref="B99:D99"/>
    <mergeCell ref="B100:D100"/>
    <mergeCell ref="B101:D101"/>
    <mergeCell ref="B103:E103"/>
    <mergeCell ref="B104:D104"/>
    <mergeCell ref="B105:D10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9A77-C930-4E07-927D-35C4E6233290}">
  <sheetPr>
    <tabColor rgb="FFFFFF00"/>
  </sheetPr>
  <dimension ref="A2:AD112"/>
  <sheetViews>
    <sheetView zoomScale="65"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204</v>
      </c>
      <c r="F3" s="29">
        <f>3*18</f>
        <v>54</v>
      </c>
    </row>
    <row r="4" spans="2:11" ht="21" customHeight="1">
      <c r="B4" s="30" t="s">
        <v>87</v>
      </c>
      <c r="C4" s="38" t="s">
        <v>174</v>
      </c>
    </row>
    <row r="5" spans="2:11" ht="21" customHeight="1">
      <c r="B5" s="30" t="s">
        <v>88</v>
      </c>
      <c r="C5" s="31" t="s">
        <v>262</v>
      </c>
    </row>
    <row r="6" spans="2:11" ht="21" customHeight="1">
      <c r="B6" s="30" t="s">
        <v>89</v>
      </c>
      <c r="C6" s="31"/>
    </row>
    <row r="7" spans="2:11" ht="21" customHeight="1">
      <c r="B7" s="30" t="s">
        <v>90</v>
      </c>
      <c r="C7" s="31">
        <v>3</v>
      </c>
    </row>
    <row r="8" spans="2:11" ht="21" customHeight="1">
      <c r="B8" s="30" t="s">
        <v>91</v>
      </c>
      <c r="C8" s="31" t="s">
        <v>203</v>
      </c>
    </row>
    <row r="9" spans="2:11" ht="41.4" customHeight="1">
      <c r="B9" s="32" t="s">
        <v>92</v>
      </c>
      <c r="C9" s="31">
        <f>C7+1</f>
        <v>4</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61</v>
      </c>
      <c r="H16" s="38"/>
      <c r="I16" s="39"/>
      <c r="J16" s="38">
        <f>G16*F16</f>
        <v>122</v>
      </c>
      <c r="K16" s="38" t="s">
        <v>182</v>
      </c>
    </row>
    <row r="17" spans="2:11">
      <c r="B17" s="39" t="s">
        <v>30</v>
      </c>
      <c r="C17" s="38" t="s">
        <v>195</v>
      </c>
      <c r="D17" s="38" t="s">
        <v>193</v>
      </c>
      <c r="E17" s="40"/>
      <c r="F17" s="38">
        <v>2</v>
      </c>
      <c r="G17" s="38">
        <v>12.5</v>
      </c>
      <c r="H17" s="40"/>
      <c r="I17" s="40"/>
      <c r="J17" s="38">
        <f>G17*F17</f>
        <v>25</v>
      </c>
      <c r="K17" s="39" t="s">
        <v>194</v>
      </c>
    </row>
    <row r="18" spans="2:11">
      <c r="B18" s="39" t="s">
        <v>205</v>
      </c>
      <c r="C18" s="38" t="s">
        <v>195</v>
      </c>
      <c r="D18" s="38" t="s">
        <v>193</v>
      </c>
      <c r="E18" s="40"/>
      <c r="F18" s="38">
        <v>2</v>
      </c>
      <c r="G18" s="38">
        <v>12.5</v>
      </c>
      <c r="H18" s="40"/>
      <c r="I18" s="40"/>
      <c r="J18" s="38">
        <f>G18*F18</f>
        <v>25</v>
      </c>
      <c r="K18" s="39" t="s">
        <v>194</v>
      </c>
    </row>
    <row r="19" spans="2:11">
      <c r="B19" s="39" t="s">
        <v>206</v>
      </c>
      <c r="C19" s="38" t="s">
        <v>207</v>
      </c>
      <c r="D19" s="38" t="s">
        <v>193</v>
      </c>
      <c r="E19" s="40"/>
      <c r="F19" s="38">
        <v>1</v>
      </c>
      <c r="G19" s="38">
        <f>+F3+3.5+3.5</f>
        <v>61</v>
      </c>
      <c r="H19" s="40">
        <v>8.5</v>
      </c>
      <c r="I19" s="40">
        <v>0.05</v>
      </c>
      <c r="J19" s="38"/>
      <c r="K19" s="39" t="s">
        <v>194</v>
      </c>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122</v>
      </c>
      <c r="K21" s="39"/>
    </row>
    <row r="22" spans="2:11" ht="22.5" customHeight="1">
      <c r="B22" s="41"/>
      <c r="C22" s="86" t="s">
        <v>30</v>
      </c>
      <c r="D22" s="39"/>
      <c r="E22" s="37"/>
      <c r="F22" s="37"/>
      <c r="G22" s="38"/>
      <c r="H22" s="38"/>
      <c r="I22" s="31" t="s">
        <v>60</v>
      </c>
      <c r="J22" s="44">
        <f>+J17</f>
        <v>25</v>
      </c>
      <c r="K22" s="39"/>
    </row>
    <row r="23" spans="2:11" ht="22.5" customHeight="1">
      <c r="B23" s="41"/>
      <c r="C23" s="86" t="s">
        <v>205</v>
      </c>
      <c r="D23" s="39"/>
      <c r="E23" s="37"/>
      <c r="F23" s="37"/>
      <c r="G23" s="38"/>
      <c r="H23" s="38"/>
      <c r="I23" s="31" t="s">
        <v>60</v>
      </c>
      <c r="J23" s="44">
        <f>+J18</f>
        <v>25</v>
      </c>
      <c r="K23" s="39"/>
    </row>
    <row r="24" spans="2:11" ht="22.5" customHeight="1">
      <c r="B24" s="41"/>
      <c r="C24" s="86" t="s">
        <v>206</v>
      </c>
      <c r="D24" s="39"/>
      <c r="E24" s="37"/>
      <c r="F24" s="37"/>
      <c r="G24" s="38"/>
      <c r="H24" s="38"/>
      <c r="I24" s="31" t="s">
        <v>13</v>
      </c>
      <c r="J24" s="44">
        <f>+J19</f>
        <v>0</v>
      </c>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2</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134</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25</v>
      </c>
      <c r="J54" s="51"/>
      <c r="K54" s="48"/>
    </row>
    <row r="55" spans="2:11" s="47" customFormat="1" ht="103.75" customHeight="1">
      <c r="B55" s="48">
        <v>21</v>
      </c>
      <c r="C55" s="123" t="s">
        <v>160</v>
      </c>
      <c r="D55" s="123"/>
      <c r="E55" s="123"/>
      <c r="F55" s="124" t="s">
        <v>33</v>
      </c>
      <c r="G55" s="124"/>
      <c r="H55" s="48" t="s">
        <v>9</v>
      </c>
      <c r="I55" s="50">
        <f>+J106</f>
        <v>25</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122</v>
      </c>
      <c r="K94" s="39"/>
    </row>
    <row r="95" spans="2:11" s="47" customFormat="1">
      <c r="B95" s="117" t="s">
        <v>131</v>
      </c>
      <c r="C95" s="117"/>
      <c r="D95" s="117"/>
      <c r="E95" s="61"/>
      <c r="F95" s="61"/>
      <c r="G95" s="40"/>
      <c r="H95" s="40"/>
      <c r="I95" s="38"/>
      <c r="J95" s="62">
        <f>J94*0.1</f>
        <v>12.200000000000001</v>
      </c>
      <c r="K95" s="39"/>
    </row>
    <row r="96" spans="2:11" s="47" customFormat="1">
      <c r="B96" s="114" t="s">
        <v>129</v>
      </c>
      <c r="C96" s="114"/>
      <c r="D96" s="114"/>
      <c r="E96" s="61"/>
      <c r="F96" s="61"/>
      <c r="G96" s="40"/>
      <c r="H96" s="40"/>
      <c r="I96" s="38"/>
      <c r="J96" s="62">
        <f>SUM(J94:J95)</f>
        <v>134.19999999999999</v>
      </c>
      <c r="K96" s="38" t="s">
        <v>20</v>
      </c>
    </row>
    <row r="97" spans="1:30" s="47" customFormat="1">
      <c r="B97" s="114" t="s">
        <v>129</v>
      </c>
      <c r="C97" s="114"/>
      <c r="D97" s="114"/>
      <c r="E97" s="61"/>
      <c r="F97" s="61"/>
      <c r="G97" s="40"/>
      <c r="H97" s="40"/>
      <c r="I97" s="38"/>
      <c r="J97" s="62">
        <f>ROUND(J96,0)</f>
        <v>134</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25</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25</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25</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25</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+J24</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E9:K9"/>
    <mergeCell ref="B13:B14"/>
    <mergeCell ref="C13:C14"/>
    <mergeCell ref="D13:D14"/>
    <mergeCell ref="E13:E14"/>
    <mergeCell ref="G13:I13"/>
    <mergeCell ref="J13:J14"/>
    <mergeCell ref="K13:K14"/>
    <mergeCell ref="C35:E35"/>
    <mergeCell ref="F35:G35"/>
    <mergeCell ref="C36:E36"/>
    <mergeCell ref="F36:G36"/>
    <mergeCell ref="C37:E37"/>
    <mergeCell ref="F37:G37"/>
    <mergeCell ref="C25:D25"/>
    <mergeCell ref="C26:D26"/>
    <mergeCell ref="C34:E34"/>
    <mergeCell ref="F34:G34"/>
    <mergeCell ref="C27:D27"/>
    <mergeCell ref="B32:J32"/>
    <mergeCell ref="C41:E41"/>
    <mergeCell ref="F41:G41"/>
    <mergeCell ref="C42:E42"/>
    <mergeCell ref="F42:G42"/>
    <mergeCell ref="C43:E43"/>
    <mergeCell ref="F43:G43"/>
    <mergeCell ref="C38:E38"/>
    <mergeCell ref="F38:G38"/>
    <mergeCell ref="C39:E39"/>
    <mergeCell ref="F39:G39"/>
    <mergeCell ref="C40:E40"/>
    <mergeCell ref="F40:G40"/>
    <mergeCell ref="C47:E47"/>
    <mergeCell ref="F47:G47"/>
    <mergeCell ref="C48:E48"/>
    <mergeCell ref="F48:G48"/>
    <mergeCell ref="C49:E49"/>
    <mergeCell ref="F49:G49"/>
    <mergeCell ref="C44:E44"/>
    <mergeCell ref="F44:G44"/>
    <mergeCell ref="C45:E45"/>
    <mergeCell ref="F45:G45"/>
    <mergeCell ref="C46:E46"/>
    <mergeCell ref="F46:G46"/>
    <mergeCell ref="C53:E53"/>
    <mergeCell ref="F53:G53"/>
    <mergeCell ref="C54:E54"/>
    <mergeCell ref="F54:G54"/>
    <mergeCell ref="C55:E55"/>
    <mergeCell ref="F55:G55"/>
    <mergeCell ref="C50:E50"/>
    <mergeCell ref="F50:G50"/>
    <mergeCell ref="C51:E51"/>
    <mergeCell ref="F51:G51"/>
    <mergeCell ref="C52:E52"/>
    <mergeCell ref="F52:G52"/>
    <mergeCell ref="C59:E59"/>
    <mergeCell ref="F59:G59"/>
    <mergeCell ref="C60:E60"/>
    <mergeCell ref="F60:G60"/>
    <mergeCell ref="C61:E61"/>
    <mergeCell ref="F61:G61"/>
    <mergeCell ref="C56:E56"/>
    <mergeCell ref="F56:G56"/>
    <mergeCell ref="C57:E57"/>
    <mergeCell ref="F57:G57"/>
    <mergeCell ref="C58:E58"/>
    <mergeCell ref="F58:G58"/>
    <mergeCell ref="C65:E65"/>
    <mergeCell ref="F65:G65"/>
    <mergeCell ref="C66:E66"/>
    <mergeCell ref="F66:G66"/>
    <mergeCell ref="C67:E67"/>
    <mergeCell ref="F67:G67"/>
    <mergeCell ref="C62:E62"/>
    <mergeCell ref="F62:G62"/>
    <mergeCell ref="C63:E63"/>
    <mergeCell ref="F63:G63"/>
    <mergeCell ref="C64:E64"/>
    <mergeCell ref="F64:G64"/>
    <mergeCell ref="C71:E71"/>
    <mergeCell ref="F71:G71"/>
    <mergeCell ref="C72:E72"/>
    <mergeCell ref="F72:G72"/>
    <mergeCell ref="C73:E73"/>
    <mergeCell ref="F73:G73"/>
    <mergeCell ref="C68:E68"/>
    <mergeCell ref="F68:G68"/>
    <mergeCell ref="C69:E69"/>
    <mergeCell ref="F69:G69"/>
    <mergeCell ref="C70:E70"/>
    <mergeCell ref="F70:G70"/>
    <mergeCell ref="C77:E77"/>
    <mergeCell ref="F77:G77"/>
    <mergeCell ref="C78:E78"/>
    <mergeCell ref="F78:G78"/>
    <mergeCell ref="C79:E79"/>
    <mergeCell ref="F79:G79"/>
    <mergeCell ref="C74:E74"/>
    <mergeCell ref="F74:G74"/>
    <mergeCell ref="C75:E75"/>
    <mergeCell ref="F75:G75"/>
    <mergeCell ref="C76:E76"/>
    <mergeCell ref="F76:G76"/>
    <mergeCell ref="C83:E83"/>
    <mergeCell ref="F83:G83"/>
    <mergeCell ref="B89:D89"/>
    <mergeCell ref="C80:E80"/>
    <mergeCell ref="F80:G80"/>
    <mergeCell ref="C81:E81"/>
    <mergeCell ref="F81:G81"/>
    <mergeCell ref="C82:E82"/>
    <mergeCell ref="F82:G82"/>
    <mergeCell ref="C84:E84"/>
    <mergeCell ref="F84:G84"/>
    <mergeCell ref="B85:D85"/>
    <mergeCell ref="B88:E88"/>
    <mergeCell ref="B90:D90"/>
    <mergeCell ref="B101:D101"/>
    <mergeCell ref="B103:E103"/>
    <mergeCell ref="G105:I105"/>
    <mergeCell ref="B106:D106"/>
    <mergeCell ref="B109:D109"/>
    <mergeCell ref="G109:I109"/>
    <mergeCell ref="B105:D105"/>
    <mergeCell ref="B108:D108"/>
    <mergeCell ref="B98:D98"/>
    <mergeCell ref="B99:D99"/>
    <mergeCell ref="B100:D100"/>
    <mergeCell ref="B104:D104"/>
    <mergeCell ref="B93:D93"/>
    <mergeCell ref="B94:D94"/>
    <mergeCell ref="B95:D95"/>
    <mergeCell ref="B96:D96"/>
    <mergeCell ref="B97:D9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C52DB-AB16-49A0-8970-F94FF5D836B6}">
  <sheetPr>
    <tabColor rgb="FFFFFF00"/>
  </sheetPr>
  <dimension ref="A2:AD112"/>
  <sheetViews>
    <sheetView zoomScale="70"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213</v>
      </c>
      <c r="F3" s="29">
        <f>1*9.5</f>
        <v>9.5</v>
      </c>
    </row>
    <row r="4" spans="2:11" ht="21" customHeight="1">
      <c r="B4" s="30" t="s">
        <v>87</v>
      </c>
      <c r="C4" s="38" t="s">
        <v>174</v>
      </c>
    </row>
    <row r="5" spans="2:11" ht="21" customHeight="1">
      <c r="B5" s="30" t="s">
        <v>88</v>
      </c>
      <c r="C5" s="31" t="s">
        <v>263</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16.5</v>
      </c>
      <c r="H16" s="38"/>
      <c r="I16" s="39"/>
      <c r="J16" s="38"/>
      <c r="K16" s="38" t="s">
        <v>182</v>
      </c>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+J24</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autoFilter ref="A34:XFD85" xr:uid="{DD50342A-1EBC-400F-98B6-8E189EB544E5}">
    <filterColumn colId="2" showButton="0"/>
    <filterColumn colId="3" showButton="0"/>
    <filterColumn colId="5" showButton="0"/>
  </autoFilter>
  <mergeCells count="136">
    <mergeCell ref="B15:K15"/>
    <mergeCell ref="C25:D25"/>
    <mergeCell ref="C26:D26"/>
    <mergeCell ref="C27:D27"/>
    <mergeCell ref="E9:K9"/>
    <mergeCell ref="B13:B14"/>
    <mergeCell ref="C13:C14"/>
    <mergeCell ref="D13:D14"/>
    <mergeCell ref="E13:E14"/>
    <mergeCell ref="G13:I13"/>
    <mergeCell ref="J13:J14"/>
    <mergeCell ref="K13:K14"/>
    <mergeCell ref="C36:E36"/>
    <mergeCell ref="F36:G36"/>
    <mergeCell ref="C37:E37"/>
    <mergeCell ref="F37:G37"/>
    <mergeCell ref="B32:J32"/>
    <mergeCell ref="C34:E34"/>
    <mergeCell ref="F34:G34"/>
    <mergeCell ref="C35:E35"/>
    <mergeCell ref="F35:G35"/>
    <mergeCell ref="C41:E41"/>
    <mergeCell ref="F41:G41"/>
    <mergeCell ref="C42:E42"/>
    <mergeCell ref="F42:G42"/>
    <mergeCell ref="C43:E43"/>
    <mergeCell ref="F43:G43"/>
    <mergeCell ref="C38:E38"/>
    <mergeCell ref="F38:G38"/>
    <mergeCell ref="C39:E39"/>
    <mergeCell ref="F39:G39"/>
    <mergeCell ref="C40:E40"/>
    <mergeCell ref="F40:G40"/>
    <mergeCell ref="C47:E47"/>
    <mergeCell ref="F47:G47"/>
    <mergeCell ref="C48:E48"/>
    <mergeCell ref="F48:G48"/>
    <mergeCell ref="C49:E49"/>
    <mergeCell ref="F49:G49"/>
    <mergeCell ref="C44:E44"/>
    <mergeCell ref="F44:G44"/>
    <mergeCell ref="C45:E45"/>
    <mergeCell ref="F45:G45"/>
    <mergeCell ref="C46:E46"/>
    <mergeCell ref="F46:G46"/>
    <mergeCell ref="C53:E53"/>
    <mergeCell ref="F53:G53"/>
    <mergeCell ref="C54:E54"/>
    <mergeCell ref="F54:G54"/>
    <mergeCell ref="C55:E55"/>
    <mergeCell ref="F55:G55"/>
    <mergeCell ref="C50:E50"/>
    <mergeCell ref="F50:G50"/>
    <mergeCell ref="C51:E51"/>
    <mergeCell ref="F51:G51"/>
    <mergeCell ref="C52:E52"/>
    <mergeCell ref="F52:G52"/>
    <mergeCell ref="C59:E59"/>
    <mergeCell ref="F59:G59"/>
    <mergeCell ref="C60:E60"/>
    <mergeCell ref="F60:G60"/>
    <mergeCell ref="C61:E61"/>
    <mergeCell ref="F61:G61"/>
    <mergeCell ref="C56:E56"/>
    <mergeCell ref="F56:G56"/>
    <mergeCell ref="C57:E57"/>
    <mergeCell ref="F57:G57"/>
    <mergeCell ref="C58:E58"/>
    <mergeCell ref="F58:G58"/>
    <mergeCell ref="C65:E65"/>
    <mergeCell ref="F65:G65"/>
    <mergeCell ref="C66:E66"/>
    <mergeCell ref="F66:G66"/>
    <mergeCell ref="C67:E67"/>
    <mergeCell ref="F67:G67"/>
    <mergeCell ref="C62:E62"/>
    <mergeCell ref="F62:G62"/>
    <mergeCell ref="C63:E63"/>
    <mergeCell ref="F63:G63"/>
    <mergeCell ref="C64:E64"/>
    <mergeCell ref="F64:G64"/>
    <mergeCell ref="C71:E71"/>
    <mergeCell ref="F71:G71"/>
    <mergeCell ref="C72:E72"/>
    <mergeCell ref="F72:G72"/>
    <mergeCell ref="C73:E73"/>
    <mergeCell ref="F73:G73"/>
    <mergeCell ref="C68:E68"/>
    <mergeCell ref="F68:G68"/>
    <mergeCell ref="C69:E69"/>
    <mergeCell ref="F69:G69"/>
    <mergeCell ref="C70:E70"/>
    <mergeCell ref="F70:G70"/>
    <mergeCell ref="C77:E77"/>
    <mergeCell ref="F77:G77"/>
    <mergeCell ref="C78:E78"/>
    <mergeCell ref="F78:G78"/>
    <mergeCell ref="C79:E79"/>
    <mergeCell ref="F79:G79"/>
    <mergeCell ref="C74:E74"/>
    <mergeCell ref="F74:G74"/>
    <mergeCell ref="C75:E75"/>
    <mergeCell ref="F75:G75"/>
    <mergeCell ref="C76:E76"/>
    <mergeCell ref="F76:G76"/>
    <mergeCell ref="C83:E83"/>
    <mergeCell ref="F83:G83"/>
    <mergeCell ref="C84:E84"/>
    <mergeCell ref="F84:G84"/>
    <mergeCell ref="B85:D85"/>
    <mergeCell ref="B88:E88"/>
    <mergeCell ref="B89:D89"/>
    <mergeCell ref="B90:D90"/>
    <mergeCell ref="C80:E80"/>
    <mergeCell ref="F80:G80"/>
    <mergeCell ref="C81:E81"/>
    <mergeCell ref="F81:G81"/>
    <mergeCell ref="C82:E82"/>
    <mergeCell ref="F82:G82"/>
    <mergeCell ref="B93:D93"/>
    <mergeCell ref="B94:D94"/>
    <mergeCell ref="B103:E103"/>
    <mergeCell ref="B104:D104"/>
    <mergeCell ref="B105:D105"/>
    <mergeCell ref="G105:I105"/>
    <mergeCell ref="B109:D109"/>
    <mergeCell ref="G109:I109"/>
    <mergeCell ref="B108:D108"/>
    <mergeCell ref="B101:D101"/>
    <mergeCell ref="B106:D106"/>
    <mergeCell ref="B95:D95"/>
    <mergeCell ref="B96:D96"/>
    <mergeCell ref="B97:D97"/>
    <mergeCell ref="B98:D98"/>
    <mergeCell ref="B99:D99"/>
    <mergeCell ref="B100:D10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AD83-F318-43B4-96B0-B44BBB1E9D63}">
  <sheetPr>
    <tabColor rgb="FFFFFF00"/>
  </sheetPr>
  <dimension ref="A2:AD112"/>
  <sheetViews>
    <sheetView zoomScale="72"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213</v>
      </c>
      <c r="F3" s="29">
        <f>1*9.5</f>
        <v>9.5</v>
      </c>
    </row>
    <row r="4" spans="2:11" ht="21" customHeight="1">
      <c r="B4" s="30" t="s">
        <v>87</v>
      </c>
      <c r="C4" s="38" t="s">
        <v>215</v>
      </c>
    </row>
    <row r="5" spans="2:11" ht="21" customHeight="1">
      <c r="B5" s="30" t="s">
        <v>88</v>
      </c>
      <c r="C5" s="31" t="s">
        <v>264</v>
      </c>
    </row>
    <row r="6" spans="2:11" ht="21" customHeight="1">
      <c r="B6" s="30" t="s">
        <v>89</v>
      </c>
      <c r="C6" s="31"/>
    </row>
    <row r="7" spans="2:11" ht="21" customHeight="1">
      <c r="B7" s="30" t="s">
        <v>90</v>
      </c>
      <c r="C7" s="31">
        <v>1</v>
      </c>
    </row>
    <row r="8" spans="2:11" ht="21" customHeight="1">
      <c r="B8" s="30" t="s">
        <v>91</v>
      </c>
      <c r="C8" s="31" t="s">
        <v>214</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16.5</v>
      </c>
      <c r="H16" s="38"/>
      <c r="I16" s="39"/>
      <c r="J16" s="38"/>
      <c r="K16" s="38" t="s">
        <v>182</v>
      </c>
    </row>
    <row r="17" spans="2:11">
      <c r="B17" s="39"/>
      <c r="C17" s="38"/>
      <c r="D17" s="38"/>
      <c r="E17" s="40"/>
      <c r="F17" s="38"/>
      <c r="G17" s="38"/>
      <c r="H17" s="40"/>
      <c r="I17" s="40"/>
      <c r="J17" s="38"/>
      <c r="K17" s="39"/>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+J24</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E9:K9"/>
    <mergeCell ref="B13:B14"/>
    <mergeCell ref="C13:C14"/>
    <mergeCell ref="D13:D14"/>
    <mergeCell ref="E13:E14"/>
    <mergeCell ref="G13:I13"/>
    <mergeCell ref="J13:J14"/>
    <mergeCell ref="K13:K14"/>
    <mergeCell ref="C37:E37"/>
    <mergeCell ref="F37:G37"/>
    <mergeCell ref="C38:E38"/>
    <mergeCell ref="F38:G38"/>
    <mergeCell ref="C39:E39"/>
    <mergeCell ref="F39:G39"/>
    <mergeCell ref="C27:D27"/>
    <mergeCell ref="C35:E35"/>
    <mergeCell ref="F35:G35"/>
    <mergeCell ref="C36:E36"/>
    <mergeCell ref="F36:G36"/>
    <mergeCell ref="B32:J32"/>
    <mergeCell ref="C34:E34"/>
    <mergeCell ref="F34:G34"/>
    <mergeCell ref="C43:E43"/>
    <mergeCell ref="F43:G43"/>
    <mergeCell ref="C44:E44"/>
    <mergeCell ref="F44:G44"/>
    <mergeCell ref="C45:E45"/>
    <mergeCell ref="F45:G45"/>
    <mergeCell ref="C40:E40"/>
    <mergeCell ref="F40:G40"/>
    <mergeCell ref="C41:E41"/>
    <mergeCell ref="F41:G41"/>
    <mergeCell ref="C42:E42"/>
    <mergeCell ref="F42:G42"/>
    <mergeCell ref="C49:E49"/>
    <mergeCell ref="F49:G49"/>
    <mergeCell ref="C50:E50"/>
    <mergeCell ref="F50:G50"/>
    <mergeCell ref="C51:E51"/>
    <mergeCell ref="F51:G51"/>
    <mergeCell ref="C46:E46"/>
    <mergeCell ref="F46:G46"/>
    <mergeCell ref="C47:E47"/>
    <mergeCell ref="F47:G47"/>
    <mergeCell ref="C48:E48"/>
    <mergeCell ref="F48:G48"/>
    <mergeCell ref="C55:E55"/>
    <mergeCell ref="F55:G55"/>
    <mergeCell ref="C56:E56"/>
    <mergeCell ref="F56:G56"/>
    <mergeCell ref="C57:E57"/>
    <mergeCell ref="F57:G57"/>
    <mergeCell ref="C52:E52"/>
    <mergeCell ref="F52:G52"/>
    <mergeCell ref="C53:E53"/>
    <mergeCell ref="F53:G53"/>
    <mergeCell ref="C54:E54"/>
    <mergeCell ref="F54:G54"/>
    <mergeCell ref="C61:E61"/>
    <mergeCell ref="F61:G61"/>
    <mergeCell ref="C62:E62"/>
    <mergeCell ref="F62:G62"/>
    <mergeCell ref="C63:E63"/>
    <mergeCell ref="F63:G63"/>
    <mergeCell ref="C58:E58"/>
    <mergeCell ref="F58:G58"/>
    <mergeCell ref="C59:E59"/>
    <mergeCell ref="F59:G59"/>
    <mergeCell ref="C60:E60"/>
    <mergeCell ref="F60:G60"/>
    <mergeCell ref="C67:E67"/>
    <mergeCell ref="F67:G67"/>
    <mergeCell ref="C68:E68"/>
    <mergeCell ref="F68:G68"/>
    <mergeCell ref="C69:E69"/>
    <mergeCell ref="F69:G69"/>
    <mergeCell ref="C64:E64"/>
    <mergeCell ref="F64:G64"/>
    <mergeCell ref="C65:E65"/>
    <mergeCell ref="F65:G65"/>
    <mergeCell ref="C66:E66"/>
    <mergeCell ref="F66:G66"/>
    <mergeCell ref="C73:E73"/>
    <mergeCell ref="F73:G73"/>
    <mergeCell ref="C74:E74"/>
    <mergeCell ref="F74:G74"/>
    <mergeCell ref="C75:E75"/>
    <mergeCell ref="F75:G75"/>
    <mergeCell ref="C70:E70"/>
    <mergeCell ref="F70:G70"/>
    <mergeCell ref="C71:E71"/>
    <mergeCell ref="F71:G71"/>
    <mergeCell ref="C72:E72"/>
    <mergeCell ref="F72:G72"/>
    <mergeCell ref="C79:E79"/>
    <mergeCell ref="F79:G79"/>
    <mergeCell ref="C80:E80"/>
    <mergeCell ref="F80:G80"/>
    <mergeCell ref="C81:E81"/>
    <mergeCell ref="F81:G81"/>
    <mergeCell ref="C76:E76"/>
    <mergeCell ref="F76:G76"/>
    <mergeCell ref="C77:E77"/>
    <mergeCell ref="F77:G77"/>
    <mergeCell ref="C78:E78"/>
    <mergeCell ref="F78:G78"/>
    <mergeCell ref="B90:D90"/>
    <mergeCell ref="C82:E82"/>
    <mergeCell ref="F82:G82"/>
    <mergeCell ref="C83:E83"/>
    <mergeCell ref="F83:G83"/>
    <mergeCell ref="C84:E84"/>
    <mergeCell ref="F84:G84"/>
    <mergeCell ref="B85:D85"/>
    <mergeCell ref="B88:E88"/>
    <mergeCell ref="B89:D89"/>
    <mergeCell ref="B93:D93"/>
    <mergeCell ref="B103:E103"/>
    <mergeCell ref="B104:D104"/>
    <mergeCell ref="G105:I105"/>
    <mergeCell ref="B108:D108"/>
    <mergeCell ref="G109:I109"/>
    <mergeCell ref="B109:D109"/>
    <mergeCell ref="B100:D100"/>
    <mergeCell ref="B101:D101"/>
    <mergeCell ref="B105:D105"/>
    <mergeCell ref="B106:D106"/>
    <mergeCell ref="B94:D94"/>
    <mergeCell ref="B95:D95"/>
    <mergeCell ref="B96:D96"/>
    <mergeCell ref="B97:D97"/>
    <mergeCell ref="B98:D98"/>
    <mergeCell ref="B99:D9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DBE5-15C6-43B7-9E32-5056D7250473}">
  <sheetPr>
    <tabColor rgb="FFFFFF00"/>
  </sheetPr>
  <dimension ref="A2:AD112"/>
  <sheetViews>
    <sheetView zoomScale="84" workbookViewId="0"/>
  </sheetViews>
  <sheetFormatPr defaultColWidth="8.90625" defaultRowHeight="21.5"/>
  <cols>
    <col min="1" max="1" width="8.90625" style="29"/>
    <col min="2" max="2" width="29.90625" style="28" customWidth="1"/>
    <col min="3" max="3" width="21.90625" style="27" customWidth="1"/>
    <col min="4" max="4" width="23.453125" style="27" customWidth="1"/>
    <col min="5" max="5" width="47.08984375" style="29" customWidth="1"/>
    <col min="6" max="6" width="14.90625" style="29" customWidth="1"/>
    <col min="7" max="7" width="12.90625" style="29" customWidth="1"/>
    <col min="8" max="8" width="13.54296875" style="29" customWidth="1"/>
    <col min="9" max="9" width="14.90625" style="29" customWidth="1"/>
    <col min="10" max="10" width="19.90625" style="29" customWidth="1"/>
    <col min="11" max="11" width="35" style="28" customWidth="1"/>
    <col min="12" max="16384" width="8.90625" style="29"/>
  </cols>
  <sheetData>
    <row r="2" spans="2:11" ht="42" customHeight="1">
      <c r="B2" s="30" t="s">
        <v>85</v>
      </c>
      <c r="C2" s="42" t="s">
        <v>187</v>
      </c>
    </row>
    <row r="3" spans="2:11" ht="21" customHeight="1">
      <c r="B3" s="30" t="s">
        <v>86</v>
      </c>
      <c r="C3" s="31"/>
      <c r="E3" s="29" t="s">
        <v>216</v>
      </c>
      <c r="F3" s="29">
        <f>1*7</f>
        <v>7</v>
      </c>
    </row>
    <row r="4" spans="2:11" ht="21" customHeight="1">
      <c r="B4" s="30" t="s">
        <v>87</v>
      </c>
      <c r="C4" s="38" t="s">
        <v>174</v>
      </c>
    </row>
    <row r="5" spans="2:11" ht="21" customHeight="1">
      <c r="B5" s="30" t="s">
        <v>88</v>
      </c>
      <c r="C5" s="31" t="s">
        <v>265</v>
      </c>
    </row>
    <row r="6" spans="2:11" ht="21" customHeight="1">
      <c r="B6" s="30" t="s">
        <v>89</v>
      </c>
      <c r="C6" s="31"/>
    </row>
    <row r="7" spans="2:11" ht="21" customHeight="1">
      <c r="B7" s="30" t="s">
        <v>90</v>
      </c>
      <c r="C7" s="31">
        <v>1</v>
      </c>
    </row>
    <row r="8" spans="2:11" ht="21" customHeight="1">
      <c r="B8" s="30" t="s">
        <v>91</v>
      </c>
      <c r="C8" s="31" t="s">
        <v>212</v>
      </c>
    </row>
    <row r="9" spans="2:11" ht="41.4" customHeight="1">
      <c r="B9" s="32" t="s">
        <v>92</v>
      </c>
      <c r="C9" s="31">
        <f>C7+1</f>
        <v>2</v>
      </c>
      <c r="E9" s="135"/>
      <c r="F9" s="135"/>
      <c r="G9" s="135"/>
      <c r="H9" s="135"/>
      <c r="I9" s="135"/>
      <c r="J9" s="135"/>
      <c r="K9" s="135"/>
    </row>
    <row r="10" spans="2:11" ht="21" customHeight="1">
      <c r="B10" s="30" t="s">
        <v>93</v>
      </c>
      <c r="C10" s="31" t="s">
        <v>175</v>
      </c>
      <c r="J10" s="33"/>
    </row>
    <row r="11" spans="2:11" ht="21" customHeight="1">
      <c r="B11" s="30" t="s">
        <v>94</v>
      </c>
      <c r="C11" s="31" t="s">
        <v>176</v>
      </c>
    </row>
    <row r="12" spans="2:11">
      <c r="B12" s="34"/>
      <c r="C12" s="35"/>
    </row>
    <row r="13" spans="2:11" ht="15" customHeight="1">
      <c r="B13" s="136" t="s">
        <v>95</v>
      </c>
      <c r="C13" s="136" t="s">
        <v>96</v>
      </c>
      <c r="D13" s="136" t="s">
        <v>97</v>
      </c>
      <c r="E13" s="136" t="s">
        <v>98</v>
      </c>
      <c r="F13" s="36"/>
      <c r="G13" s="136" t="s">
        <v>99</v>
      </c>
      <c r="H13" s="136"/>
      <c r="I13" s="136"/>
      <c r="J13" s="136" t="s">
        <v>100</v>
      </c>
      <c r="K13" s="136" t="s">
        <v>101</v>
      </c>
    </row>
    <row r="14" spans="2:11" ht="15" customHeight="1">
      <c r="B14" s="136"/>
      <c r="C14" s="136"/>
      <c r="D14" s="136"/>
      <c r="E14" s="136"/>
      <c r="F14" s="36" t="s">
        <v>102</v>
      </c>
      <c r="G14" s="36" t="s">
        <v>103</v>
      </c>
      <c r="H14" s="36" t="s">
        <v>104</v>
      </c>
      <c r="I14" s="36" t="s">
        <v>105</v>
      </c>
      <c r="J14" s="136"/>
      <c r="K14" s="136"/>
    </row>
    <row r="15" spans="2:11" ht="18.649999999999999" customHeight="1">
      <c r="B15" s="133" t="s">
        <v>106</v>
      </c>
      <c r="C15" s="133"/>
      <c r="D15" s="133"/>
      <c r="E15" s="133"/>
      <c r="F15" s="133"/>
      <c r="G15" s="133"/>
      <c r="H15" s="133"/>
      <c r="I15" s="133"/>
      <c r="J15" s="133"/>
      <c r="K15" s="133"/>
    </row>
    <row r="16" spans="2:11">
      <c r="B16" s="37" t="s">
        <v>178</v>
      </c>
      <c r="C16" s="38" t="s">
        <v>179</v>
      </c>
      <c r="D16" s="38" t="s">
        <v>180</v>
      </c>
      <c r="E16" s="38" t="s">
        <v>181</v>
      </c>
      <c r="F16" s="38">
        <v>2</v>
      </c>
      <c r="G16" s="38">
        <f>+F3+3.5+3.5</f>
        <v>14</v>
      </c>
      <c r="H16" s="38"/>
      <c r="I16" s="39"/>
      <c r="J16" s="38"/>
      <c r="K16" s="38" t="s">
        <v>182</v>
      </c>
    </row>
    <row r="17" spans="2:11">
      <c r="B17" s="39" t="s">
        <v>206</v>
      </c>
      <c r="C17" s="38" t="s">
        <v>207</v>
      </c>
      <c r="D17" s="38" t="s">
        <v>193</v>
      </c>
      <c r="E17" s="40"/>
      <c r="F17" s="38">
        <v>1</v>
      </c>
      <c r="G17" s="38">
        <f>+F3+3.5+3.5</f>
        <v>14</v>
      </c>
      <c r="H17" s="40">
        <v>8.5</v>
      </c>
      <c r="I17" s="40">
        <v>0.05</v>
      </c>
      <c r="J17" s="38"/>
      <c r="K17" s="39" t="s">
        <v>194</v>
      </c>
    </row>
    <row r="18" spans="2:11">
      <c r="B18" s="39"/>
      <c r="C18" s="38"/>
      <c r="D18" s="38"/>
      <c r="E18" s="40"/>
      <c r="F18" s="38"/>
      <c r="G18" s="38"/>
      <c r="H18" s="40"/>
      <c r="I18" s="40"/>
      <c r="J18" s="38"/>
      <c r="K18" s="39"/>
    </row>
    <row r="19" spans="2:11">
      <c r="B19" s="39"/>
      <c r="C19" s="38"/>
      <c r="D19" s="38"/>
      <c r="E19" s="40"/>
      <c r="F19" s="38"/>
      <c r="G19" s="38"/>
      <c r="H19" s="40"/>
      <c r="I19" s="40"/>
      <c r="J19" s="38"/>
      <c r="K19" s="39"/>
    </row>
    <row r="20" spans="2:11" ht="22.5" customHeight="1">
      <c r="B20" s="41" t="s">
        <v>107</v>
      </c>
      <c r="C20" s="31"/>
      <c r="D20" s="31"/>
      <c r="E20" s="42"/>
      <c r="F20" s="42"/>
      <c r="G20" s="43"/>
      <c r="H20" s="40"/>
      <c r="I20" s="36"/>
      <c r="J20" s="44"/>
      <c r="K20" s="39"/>
    </row>
    <row r="21" spans="2:11" ht="22.5" customHeight="1">
      <c r="B21" s="41"/>
      <c r="C21" s="42" t="s">
        <v>178</v>
      </c>
      <c r="D21" s="37"/>
      <c r="E21" s="42"/>
      <c r="F21" s="42"/>
      <c r="G21" s="43"/>
      <c r="H21" s="40"/>
      <c r="I21" s="31" t="s">
        <v>13</v>
      </c>
      <c r="J21" s="44">
        <f>+J16</f>
        <v>0</v>
      </c>
      <c r="K21" s="39"/>
    </row>
    <row r="22" spans="2:11" ht="22.5" customHeight="1">
      <c r="B22" s="41"/>
      <c r="C22" s="86"/>
      <c r="D22" s="39"/>
      <c r="E22" s="37"/>
      <c r="F22" s="37"/>
      <c r="G22" s="38"/>
      <c r="H22" s="38"/>
      <c r="I22" s="31"/>
      <c r="J22" s="44"/>
      <c r="K22" s="39"/>
    </row>
    <row r="23" spans="2:11" ht="22.5" customHeight="1">
      <c r="B23" s="41"/>
      <c r="C23" s="86"/>
      <c r="D23" s="39"/>
      <c r="E23" s="37"/>
      <c r="F23" s="37"/>
      <c r="G23" s="38"/>
      <c r="H23" s="38"/>
      <c r="I23" s="31"/>
      <c r="J23" s="44"/>
      <c r="K23" s="39"/>
    </row>
    <row r="24" spans="2:11" ht="22.5" customHeight="1">
      <c r="B24" s="41"/>
      <c r="C24" s="86"/>
      <c r="D24" s="39"/>
      <c r="E24" s="37"/>
      <c r="F24" s="37"/>
      <c r="G24" s="38"/>
      <c r="H24" s="38"/>
      <c r="I24" s="31"/>
      <c r="J24" s="44"/>
      <c r="K24" s="39"/>
    </row>
    <row r="25" spans="2:11" ht="22.5" customHeight="1">
      <c r="B25" s="41"/>
      <c r="C25" s="115"/>
      <c r="D25" s="115"/>
      <c r="E25" s="37"/>
      <c r="F25" s="37"/>
      <c r="G25" s="38"/>
      <c r="H25" s="38"/>
      <c r="I25" s="31"/>
      <c r="J25" s="44"/>
      <c r="K25" s="39"/>
    </row>
    <row r="26" spans="2:11" ht="22.5" customHeight="1">
      <c r="B26" s="41"/>
      <c r="C26" s="130"/>
      <c r="D26" s="130"/>
      <c r="E26" s="37"/>
      <c r="F26" s="37"/>
      <c r="G26" s="38"/>
      <c r="H26" s="38"/>
      <c r="I26" s="31"/>
      <c r="J26" s="44"/>
      <c r="K26" s="39"/>
    </row>
    <row r="27" spans="2:11" ht="22.5" customHeight="1">
      <c r="B27" s="39"/>
      <c r="C27" s="116"/>
      <c r="D27" s="116"/>
      <c r="E27" s="40"/>
      <c r="F27" s="40"/>
      <c r="G27" s="40"/>
      <c r="H27" s="40"/>
      <c r="I27" s="40"/>
      <c r="J27" s="44"/>
      <c r="K27" s="39"/>
    </row>
    <row r="28" spans="2:11" ht="21.65" customHeight="1">
      <c r="B28" s="39"/>
      <c r="C28" s="40"/>
      <c r="D28" s="40"/>
      <c r="E28" s="40"/>
      <c r="F28" s="40"/>
      <c r="G28" s="40"/>
      <c r="H28" s="40"/>
      <c r="I28" s="40"/>
      <c r="J28" s="44"/>
      <c r="K28" s="45"/>
    </row>
    <row r="29" spans="2:11" ht="21.65" customHeight="1">
      <c r="B29" s="37"/>
      <c r="C29" s="40"/>
      <c r="D29" s="40"/>
      <c r="E29" s="40"/>
      <c r="F29" s="40"/>
      <c r="G29" s="40"/>
      <c r="H29" s="40"/>
      <c r="I29" s="40"/>
      <c r="J29" s="44"/>
      <c r="K29" s="45"/>
    </row>
    <row r="30" spans="2:11">
      <c r="B30" s="37"/>
      <c r="C30" s="37"/>
      <c r="D30" s="37"/>
      <c r="E30" s="37"/>
      <c r="F30" s="37"/>
      <c r="G30" s="40"/>
      <c r="H30" s="40"/>
      <c r="I30" s="40"/>
      <c r="J30" s="45"/>
      <c r="K30" s="39"/>
    </row>
    <row r="31" spans="2:11">
      <c r="B31" s="39"/>
      <c r="C31" s="38"/>
      <c r="D31" s="38"/>
      <c r="E31" s="40"/>
      <c r="F31" s="40"/>
      <c r="G31" s="40"/>
      <c r="H31" s="40"/>
      <c r="I31" s="40"/>
      <c r="J31" s="40"/>
      <c r="K31" s="39"/>
    </row>
    <row r="32" spans="2:11" ht="23">
      <c r="B32" s="132" t="s">
        <v>108</v>
      </c>
      <c r="C32" s="132"/>
      <c r="D32" s="132"/>
      <c r="E32" s="132"/>
      <c r="F32" s="132"/>
      <c r="G32" s="132"/>
      <c r="H32" s="132"/>
      <c r="I32" s="132"/>
      <c r="J32" s="132"/>
      <c r="K32" s="39"/>
    </row>
    <row r="33" spans="2:11">
      <c r="B33" s="38"/>
      <c r="C33" s="38"/>
      <c r="D33" s="38"/>
      <c r="E33" s="40"/>
      <c r="F33" s="40"/>
      <c r="G33" s="40"/>
      <c r="H33" s="40"/>
      <c r="I33" s="40"/>
      <c r="J33" s="40"/>
      <c r="K33" s="39"/>
    </row>
    <row r="34" spans="2:11" s="47" customFormat="1" ht="29.15" customHeight="1">
      <c r="B34" s="42" t="s">
        <v>0</v>
      </c>
      <c r="C34" s="131" t="s">
        <v>1</v>
      </c>
      <c r="D34" s="131"/>
      <c r="E34" s="131"/>
      <c r="F34" s="131" t="s">
        <v>2</v>
      </c>
      <c r="G34" s="131"/>
      <c r="H34" s="31" t="s">
        <v>3</v>
      </c>
      <c r="I34" s="31" t="s">
        <v>4</v>
      </c>
      <c r="J34" s="31" t="s">
        <v>109</v>
      </c>
      <c r="K34" s="31" t="s">
        <v>110</v>
      </c>
    </row>
    <row r="35" spans="2:11" s="47" customFormat="1" ht="162" customHeight="1">
      <c r="B35" s="48">
        <v>1</v>
      </c>
      <c r="C35" s="123" t="s">
        <v>141</v>
      </c>
      <c r="D35" s="123"/>
      <c r="E35" s="123"/>
      <c r="F35" s="124" t="s">
        <v>7</v>
      </c>
      <c r="G35" s="124"/>
      <c r="H35" s="49" t="s">
        <v>111</v>
      </c>
      <c r="I35" s="50">
        <v>1</v>
      </c>
      <c r="J35" s="51"/>
      <c r="K35" s="48"/>
    </row>
    <row r="36" spans="2:11" s="47" customFormat="1" ht="209.5" customHeight="1">
      <c r="B36" s="48">
        <v>2</v>
      </c>
      <c r="C36" s="123" t="s">
        <v>142</v>
      </c>
      <c r="D36" s="123"/>
      <c r="E36" s="123"/>
      <c r="F36" s="124" t="s">
        <v>8</v>
      </c>
      <c r="G36" s="124"/>
      <c r="H36" s="48" t="s">
        <v>9</v>
      </c>
      <c r="I36" s="48"/>
      <c r="J36" s="51"/>
      <c r="K36" s="48"/>
    </row>
    <row r="37" spans="2:11" s="47" customFormat="1" ht="236.5" customHeight="1">
      <c r="B37" s="48">
        <v>3</v>
      </c>
      <c r="C37" s="123" t="s">
        <v>143</v>
      </c>
      <c r="D37" s="123"/>
      <c r="E37" s="123"/>
      <c r="F37" s="124" t="s">
        <v>10</v>
      </c>
      <c r="G37" s="124"/>
      <c r="H37" s="48" t="s">
        <v>11</v>
      </c>
      <c r="I37" s="48"/>
      <c r="J37" s="51"/>
      <c r="K37" s="48"/>
    </row>
    <row r="38" spans="2:11" s="47" customFormat="1" ht="195" customHeight="1">
      <c r="B38" s="48">
        <v>4</v>
      </c>
      <c r="C38" s="123" t="s">
        <v>144</v>
      </c>
      <c r="D38" s="123"/>
      <c r="E38" s="123"/>
      <c r="F38" s="124" t="s">
        <v>12</v>
      </c>
      <c r="G38" s="124"/>
      <c r="H38" s="48" t="s">
        <v>13</v>
      </c>
      <c r="I38" s="48"/>
      <c r="J38" s="51"/>
      <c r="K38" s="48"/>
    </row>
    <row r="39" spans="2:11" s="47" customFormat="1" ht="88.4" customHeight="1">
      <c r="B39" s="48">
        <v>5</v>
      </c>
      <c r="C39" s="123" t="s">
        <v>145</v>
      </c>
      <c r="D39" s="123"/>
      <c r="E39" s="123"/>
      <c r="F39" s="124" t="s">
        <v>14</v>
      </c>
      <c r="G39" s="124"/>
      <c r="H39" s="48" t="s">
        <v>9</v>
      </c>
      <c r="I39" s="50">
        <f>+J97</f>
        <v>0</v>
      </c>
      <c r="J39" s="51"/>
      <c r="K39" s="48"/>
    </row>
    <row r="40" spans="2:11" s="47" customFormat="1" ht="272.5" customHeight="1">
      <c r="B40" s="48">
        <v>6</v>
      </c>
      <c r="C40" s="123" t="s">
        <v>146</v>
      </c>
      <c r="D40" s="123"/>
      <c r="E40" s="123"/>
      <c r="F40" s="124" t="s">
        <v>15</v>
      </c>
      <c r="G40" s="124"/>
      <c r="H40" s="49" t="s">
        <v>16</v>
      </c>
      <c r="I40" s="50"/>
      <c r="J40" s="51"/>
      <c r="K40" s="48"/>
    </row>
    <row r="41" spans="2:11" s="47" customFormat="1" ht="192" customHeight="1">
      <c r="B41" s="48">
        <v>7</v>
      </c>
      <c r="C41" s="123" t="s">
        <v>147</v>
      </c>
      <c r="D41" s="123"/>
      <c r="E41" s="123"/>
      <c r="F41" s="124" t="s">
        <v>17</v>
      </c>
      <c r="G41" s="124"/>
      <c r="H41" s="49" t="s">
        <v>18</v>
      </c>
      <c r="I41" s="48"/>
      <c r="J41" s="51"/>
      <c r="K41" s="48"/>
    </row>
    <row r="42" spans="2:11" s="47" customFormat="1" ht="232.75" customHeight="1">
      <c r="B42" s="48">
        <v>8</v>
      </c>
      <c r="C42" s="123" t="s">
        <v>148</v>
      </c>
      <c r="D42" s="123"/>
      <c r="E42" s="123"/>
      <c r="F42" s="124" t="s">
        <v>140</v>
      </c>
      <c r="G42" s="124"/>
      <c r="H42" s="49" t="s">
        <v>20</v>
      </c>
      <c r="I42" s="48"/>
      <c r="J42" s="51"/>
      <c r="K42" s="48"/>
    </row>
    <row r="43" spans="2:11" s="47" customFormat="1" ht="292.5" customHeight="1">
      <c r="B43" s="48">
        <v>9</v>
      </c>
      <c r="C43" s="123" t="s">
        <v>149</v>
      </c>
      <c r="D43" s="123"/>
      <c r="E43" s="123"/>
      <c r="F43" s="124" t="s">
        <v>21</v>
      </c>
      <c r="G43" s="124"/>
      <c r="H43" s="49" t="s">
        <v>22</v>
      </c>
      <c r="I43" s="48"/>
      <c r="J43" s="51"/>
      <c r="K43" s="48"/>
    </row>
    <row r="44" spans="2:11" s="47" customFormat="1" ht="262.64999999999998" customHeight="1">
      <c r="B44" s="48">
        <v>10</v>
      </c>
      <c r="C44" s="123" t="s">
        <v>150</v>
      </c>
      <c r="D44" s="123"/>
      <c r="E44" s="123"/>
      <c r="F44" s="124" t="s">
        <v>23</v>
      </c>
      <c r="G44" s="124"/>
      <c r="H44" s="49" t="s">
        <v>22</v>
      </c>
      <c r="I44" s="48"/>
      <c r="J44" s="51"/>
      <c r="K44" s="48"/>
    </row>
    <row r="45" spans="2:11" s="47" customFormat="1" ht="249" customHeight="1">
      <c r="B45" s="48">
        <v>11</v>
      </c>
      <c r="C45" s="123" t="s">
        <v>151</v>
      </c>
      <c r="D45" s="123"/>
      <c r="E45" s="123"/>
      <c r="F45" s="124" t="s">
        <v>24</v>
      </c>
      <c r="G45" s="124"/>
      <c r="H45" s="49" t="s">
        <v>22</v>
      </c>
      <c r="I45" s="48"/>
      <c r="J45" s="51"/>
      <c r="K45" s="48"/>
    </row>
    <row r="46" spans="2:11" s="47" customFormat="1" ht="145.65" customHeight="1">
      <c r="B46" s="48">
        <v>12</v>
      </c>
      <c r="C46" s="123" t="s">
        <v>152</v>
      </c>
      <c r="D46" s="123"/>
      <c r="E46" s="123"/>
      <c r="F46" s="124" t="s">
        <v>25</v>
      </c>
      <c r="G46" s="124"/>
      <c r="H46" s="49" t="s">
        <v>22</v>
      </c>
      <c r="I46" s="48"/>
      <c r="J46" s="51"/>
      <c r="K46" s="48"/>
    </row>
    <row r="47" spans="2:11" s="47" customFormat="1" ht="282.64999999999998" customHeight="1">
      <c r="B47" s="48">
        <v>13</v>
      </c>
      <c r="C47" s="123" t="s">
        <v>153</v>
      </c>
      <c r="D47" s="123"/>
      <c r="E47" s="123"/>
      <c r="F47" s="124" t="s">
        <v>26</v>
      </c>
      <c r="G47" s="124"/>
      <c r="H47" s="49" t="s">
        <v>22</v>
      </c>
      <c r="I47" s="48"/>
      <c r="J47" s="51"/>
      <c r="K47" s="48"/>
    </row>
    <row r="48" spans="2:11" s="47" customFormat="1" ht="166.75" customHeight="1">
      <c r="B48" s="48">
        <v>14</v>
      </c>
      <c r="C48" s="123" t="s">
        <v>154</v>
      </c>
      <c r="D48" s="123"/>
      <c r="E48" s="123"/>
      <c r="F48" s="124" t="s">
        <v>27</v>
      </c>
      <c r="G48" s="124"/>
      <c r="H48" s="49" t="s">
        <v>22</v>
      </c>
      <c r="I48" s="48"/>
      <c r="J48" s="51"/>
      <c r="K48" s="48"/>
    </row>
    <row r="49" spans="2:11" s="47" customFormat="1" ht="270.64999999999998" customHeight="1">
      <c r="B49" s="48">
        <v>15</v>
      </c>
      <c r="C49" s="123" t="s">
        <v>155</v>
      </c>
      <c r="D49" s="123"/>
      <c r="E49" s="123"/>
      <c r="F49" s="124" t="s">
        <v>28</v>
      </c>
      <c r="G49" s="124"/>
      <c r="H49" s="48" t="s">
        <v>9</v>
      </c>
      <c r="I49" s="48"/>
      <c r="J49" s="51"/>
      <c r="K49" s="48"/>
    </row>
    <row r="50" spans="2:11" s="47" customFormat="1" ht="200.5" customHeight="1">
      <c r="B50" s="48">
        <v>16</v>
      </c>
      <c r="C50" s="123" t="s">
        <v>156</v>
      </c>
      <c r="D50" s="123"/>
      <c r="E50" s="123"/>
      <c r="F50" s="124" t="s">
        <v>29</v>
      </c>
      <c r="G50" s="124"/>
      <c r="H50" s="48"/>
      <c r="I50" s="48"/>
      <c r="J50" s="51"/>
      <c r="K50" s="48"/>
    </row>
    <row r="51" spans="2:11" s="47" customFormat="1" ht="52.75" customHeight="1">
      <c r="B51" s="48">
        <v>17</v>
      </c>
      <c r="C51" s="128" t="s">
        <v>112</v>
      </c>
      <c r="D51" s="128"/>
      <c r="E51" s="128"/>
      <c r="F51" s="124" t="s">
        <v>113</v>
      </c>
      <c r="G51" s="124"/>
      <c r="H51" s="52"/>
      <c r="I51" s="48"/>
      <c r="J51" s="51"/>
      <c r="K51" s="48"/>
    </row>
    <row r="52" spans="2:11" s="47" customFormat="1" ht="87" customHeight="1">
      <c r="B52" s="48">
        <v>18</v>
      </c>
      <c r="C52" s="123" t="s">
        <v>157</v>
      </c>
      <c r="D52" s="123"/>
      <c r="E52" s="123"/>
      <c r="F52" s="124" t="s">
        <v>30</v>
      </c>
      <c r="G52" s="124"/>
      <c r="H52" s="48" t="s">
        <v>9</v>
      </c>
      <c r="I52" s="48"/>
      <c r="J52" s="51"/>
      <c r="K52" s="48"/>
    </row>
    <row r="53" spans="2:11" s="47" customFormat="1" ht="163.4" customHeight="1">
      <c r="B53" s="48">
        <v>19</v>
      </c>
      <c r="C53" s="123" t="s">
        <v>158</v>
      </c>
      <c r="D53" s="123"/>
      <c r="E53" s="123"/>
      <c r="F53" s="124" t="s">
        <v>31</v>
      </c>
      <c r="G53" s="124"/>
      <c r="H53" s="48" t="s">
        <v>9</v>
      </c>
      <c r="I53" s="50"/>
      <c r="J53" s="51"/>
      <c r="K53" s="38"/>
    </row>
    <row r="54" spans="2:11" s="47" customFormat="1" ht="122.4" customHeight="1">
      <c r="B54" s="48">
        <v>20</v>
      </c>
      <c r="C54" s="123" t="s">
        <v>159</v>
      </c>
      <c r="D54" s="123"/>
      <c r="E54" s="123"/>
      <c r="F54" s="124" t="s">
        <v>32</v>
      </c>
      <c r="G54" s="124"/>
      <c r="H54" s="48" t="s">
        <v>9</v>
      </c>
      <c r="I54" s="50">
        <f>+J101</f>
        <v>0</v>
      </c>
      <c r="J54" s="51"/>
      <c r="K54" s="48"/>
    </row>
    <row r="55" spans="2:11" s="47" customFormat="1" ht="103.75" customHeight="1">
      <c r="B55" s="48">
        <v>21</v>
      </c>
      <c r="C55" s="123" t="s">
        <v>160</v>
      </c>
      <c r="D55" s="123"/>
      <c r="E55" s="123"/>
      <c r="F55" s="124" t="s">
        <v>33</v>
      </c>
      <c r="G55" s="124"/>
      <c r="H55" s="48" t="s">
        <v>9</v>
      </c>
      <c r="I55" s="50">
        <f>+J106</f>
        <v>0</v>
      </c>
      <c r="J55" s="51"/>
      <c r="K55" s="48"/>
    </row>
    <row r="56" spans="2:11" s="47" customFormat="1" ht="214.75" customHeight="1">
      <c r="B56" s="48">
        <v>22</v>
      </c>
      <c r="C56" s="123" t="s">
        <v>161</v>
      </c>
      <c r="D56" s="123"/>
      <c r="E56" s="123"/>
      <c r="F56" s="124" t="s">
        <v>34</v>
      </c>
      <c r="G56" s="124"/>
      <c r="H56" s="48" t="s">
        <v>9</v>
      </c>
      <c r="I56" s="48"/>
      <c r="J56" s="51"/>
      <c r="K56" s="48"/>
    </row>
    <row r="57" spans="2:11" s="47" customFormat="1" ht="32.15" customHeight="1">
      <c r="B57" s="48">
        <v>23</v>
      </c>
      <c r="C57" s="128" t="s">
        <v>114</v>
      </c>
      <c r="D57" s="128"/>
      <c r="E57" s="128"/>
      <c r="F57" s="124"/>
      <c r="G57" s="124"/>
      <c r="H57" s="41"/>
      <c r="I57" s="48"/>
      <c r="J57" s="51"/>
      <c r="K57" s="48"/>
    </row>
    <row r="58" spans="2:11" s="47" customFormat="1" ht="64.400000000000006" customHeight="1">
      <c r="B58" s="48">
        <v>24</v>
      </c>
      <c r="C58" s="123" t="s">
        <v>162</v>
      </c>
      <c r="D58" s="123"/>
      <c r="E58" s="123"/>
      <c r="F58" s="124" t="s">
        <v>35</v>
      </c>
      <c r="G58" s="124"/>
      <c r="H58" s="48"/>
      <c r="I58" s="48"/>
      <c r="J58" s="51"/>
      <c r="K58" s="39"/>
    </row>
    <row r="59" spans="2:11" s="47" customFormat="1" ht="102.65" customHeight="1">
      <c r="B59" s="48">
        <v>25</v>
      </c>
      <c r="C59" s="123" t="s">
        <v>163</v>
      </c>
      <c r="D59" s="123"/>
      <c r="E59" s="123"/>
      <c r="F59" s="124" t="s">
        <v>36</v>
      </c>
      <c r="G59" s="124"/>
      <c r="H59" s="49" t="s">
        <v>22</v>
      </c>
      <c r="I59" s="50"/>
      <c r="J59" s="51"/>
      <c r="K59" s="38"/>
    </row>
    <row r="60" spans="2:11" s="47" customFormat="1" ht="216.65" customHeight="1">
      <c r="B60" s="48">
        <v>26</v>
      </c>
      <c r="C60" s="123" t="s">
        <v>164</v>
      </c>
      <c r="D60" s="123"/>
      <c r="E60" s="123"/>
      <c r="F60" s="124" t="s">
        <v>37</v>
      </c>
      <c r="G60" s="124"/>
      <c r="H60" s="49" t="s">
        <v>22</v>
      </c>
      <c r="I60" s="48"/>
      <c r="J60" s="51"/>
      <c r="K60" s="48"/>
    </row>
    <row r="61" spans="2:11" s="47" customFormat="1" ht="180.65" customHeight="1">
      <c r="B61" s="48">
        <v>27</v>
      </c>
      <c r="C61" s="123" t="s">
        <v>165</v>
      </c>
      <c r="D61" s="123"/>
      <c r="E61" s="123"/>
      <c r="F61" s="124" t="s">
        <v>38</v>
      </c>
      <c r="G61" s="124"/>
      <c r="H61" s="49" t="s">
        <v>22</v>
      </c>
      <c r="I61" s="48">
        <v>0</v>
      </c>
      <c r="J61" s="51"/>
      <c r="K61" s="48"/>
    </row>
    <row r="62" spans="2:11" s="47" customFormat="1" ht="153" customHeight="1">
      <c r="B62" s="48">
        <v>28</v>
      </c>
      <c r="C62" s="123" t="s">
        <v>39</v>
      </c>
      <c r="D62" s="123"/>
      <c r="E62" s="123"/>
      <c r="F62" s="124" t="s">
        <v>40</v>
      </c>
      <c r="G62" s="124"/>
      <c r="H62" s="49" t="s">
        <v>9</v>
      </c>
      <c r="I62" s="48"/>
      <c r="J62" s="51"/>
      <c r="K62" s="48"/>
    </row>
    <row r="63" spans="2:11" s="47" customFormat="1" ht="111.65" customHeight="1">
      <c r="B63" s="48">
        <v>29</v>
      </c>
      <c r="C63" s="123" t="s">
        <v>166</v>
      </c>
      <c r="D63" s="123"/>
      <c r="E63" s="123"/>
      <c r="F63" s="124" t="s">
        <v>41</v>
      </c>
      <c r="G63" s="124"/>
      <c r="H63" s="49" t="s">
        <v>9</v>
      </c>
      <c r="I63" s="50"/>
      <c r="J63" s="51"/>
      <c r="K63" s="48"/>
    </row>
    <row r="64" spans="2:11" s="47" customFormat="1" ht="241.75" customHeight="1">
      <c r="B64" s="48">
        <v>30</v>
      </c>
      <c r="C64" s="123" t="s">
        <v>167</v>
      </c>
      <c r="D64" s="123"/>
      <c r="E64" s="123"/>
      <c r="F64" s="124" t="s">
        <v>42</v>
      </c>
      <c r="G64" s="124"/>
      <c r="H64" s="49" t="s">
        <v>22</v>
      </c>
      <c r="I64" s="50"/>
      <c r="J64" s="51"/>
      <c r="K64" s="48"/>
    </row>
    <row r="65" spans="2:11" s="47" customFormat="1" ht="249" customHeight="1">
      <c r="B65" s="48">
        <v>31</v>
      </c>
      <c r="C65" s="123" t="s">
        <v>115</v>
      </c>
      <c r="D65" s="123"/>
      <c r="E65" s="123"/>
      <c r="F65" s="124" t="s">
        <v>43</v>
      </c>
      <c r="G65" s="124"/>
      <c r="H65" s="49" t="s">
        <v>44</v>
      </c>
      <c r="I65" s="50"/>
      <c r="J65" s="51"/>
      <c r="K65" s="48"/>
    </row>
    <row r="66" spans="2:11" s="47" customFormat="1" ht="138" customHeight="1">
      <c r="B66" s="48">
        <v>32</v>
      </c>
      <c r="C66" s="123" t="s">
        <v>168</v>
      </c>
      <c r="D66" s="123"/>
      <c r="E66" s="123"/>
      <c r="F66" s="124" t="s">
        <v>45</v>
      </c>
      <c r="G66" s="124"/>
      <c r="H66" s="49" t="s">
        <v>46</v>
      </c>
      <c r="I66" s="50"/>
      <c r="J66" s="51"/>
      <c r="K66" s="48"/>
    </row>
    <row r="67" spans="2:11" s="47" customFormat="1" ht="166.75" customHeight="1">
      <c r="B67" s="48">
        <v>33</v>
      </c>
      <c r="C67" s="123" t="s">
        <v>169</v>
      </c>
      <c r="D67" s="123"/>
      <c r="E67" s="123"/>
      <c r="F67" s="124" t="s">
        <v>47</v>
      </c>
      <c r="G67" s="124"/>
      <c r="H67" s="49" t="s">
        <v>44</v>
      </c>
      <c r="I67" s="50"/>
      <c r="J67" s="51"/>
      <c r="K67" s="48"/>
    </row>
    <row r="68" spans="2:11" s="47" customFormat="1" ht="165" customHeight="1">
      <c r="B68" s="48">
        <v>34</v>
      </c>
      <c r="C68" s="123" t="s">
        <v>170</v>
      </c>
      <c r="D68" s="123"/>
      <c r="E68" s="123"/>
      <c r="F68" s="124" t="s">
        <v>48</v>
      </c>
      <c r="G68" s="124"/>
      <c r="H68" s="49" t="s">
        <v>20</v>
      </c>
      <c r="I68" s="48"/>
      <c r="J68" s="51"/>
      <c r="K68" s="48"/>
    </row>
    <row r="69" spans="2:11" s="47" customFormat="1" ht="409.5" customHeight="1">
      <c r="B69" s="48">
        <v>35</v>
      </c>
      <c r="C69" s="123" t="s">
        <v>171</v>
      </c>
      <c r="D69" s="123"/>
      <c r="E69" s="123"/>
      <c r="F69" s="124" t="s">
        <v>49</v>
      </c>
      <c r="G69" s="124"/>
      <c r="H69" s="49" t="s">
        <v>16</v>
      </c>
      <c r="I69" s="48"/>
      <c r="J69" s="51"/>
      <c r="K69" s="48"/>
    </row>
    <row r="70" spans="2:11" s="47" customFormat="1" ht="201" customHeight="1">
      <c r="B70" s="48">
        <v>36</v>
      </c>
      <c r="C70" s="123" t="s">
        <v>172</v>
      </c>
      <c r="D70" s="123"/>
      <c r="E70" s="123"/>
      <c r="F70" s="124" t="s">
        <v>50</v>
      </c>
      <c r="G70" s="124"/>
      <c r="H70" s="48" t="s">
        <v>13</v>
      </c>
      <c r="I70" s="48"/>
      <c r="J70" s="51"/>
      <c r="K70" s="48"/>
    </row>
    <row r="71" spans="2:11" s="47" customFormat="1" ht="201" customHeight="1">
      <c r="B71" s="48">
        <v>37</v>
      </c>
      <c r="C71" s="123" t="s">
        <v>173</v>
      </c>
      <c r="D71" s="123"/>
      <c r="E71" s="123"/>
      <c r="F71" s="124" t="s">
        <v>51</v>
      </c>
      <c r="G71" s="124"/>
      <c r="H71" s="48" t="s">
        <v>13</v>
      </c>
      <c r="I71" s="48"/>
      <c r="J71" s="51"/>
      <c r="K71" s="48"/>
    </row>
    <row r="72" spans="2:11" s="47" customFormat="1" ht="141" customHeight="1">
      <c r="B72" s="48">
        <v>38</v>
      </c>
      <c r="C72" s="123" t="s">
        <v>52</v>
      </c>
      <c r="D72" s="123"/>
      <c r="E72" s="123"/>
      <c r="F72" s="129" t="s">
        <v>53</v>
      </c>
      <c r="G72" s="129"/>
      <c r="H72" s="48" t="s">
        <v>13</v>
      </c>
      <c r="I72" s="45"/>
      <c r="J72" s="51"/>
      <c r="K72" s="48"/>
    </row>
    <row r="73" spans="2:11" s="47" customFormat="1" ht="228.65" customHeight="1">
      <c r="B73" s="48">
        <v>39</v>
      </c>
      <c r="C73" s="123" t="s">
        <v>54</v>
      </c>
      <c r="D73" s="123"/>
      <c r="E73" s="123"/>
      <c r="F73" s="129" t="s">
        <v>55</v>
      </c>
      <c r="G73" s="129"/>
      <c r="H73" s="48" t="s">
        <v>13</v>
      </c>
      <c r="I73" s="45"/>
      <c r="J73" s="51"/>
      <c r="K73" s="48"/>
    </row>
    <row r="74" spans="2:11" s="47" customFormat="1" ht="228.65" customHeight="1">
      <c r="B74" s="48">
        <v>40</v>
      </c>
      <c r="C74" s="119" t="s">
        <v>116</v>
      </c>
      <c r="D74" s="119"/>
      <c r="E74" s="119"/>
      <c r="F74" s="129" t="s">
        <v>56</v>
      </c>
      <c r="G74" s="129"/>
      <c r="H74" s="48" t="s">
        <v>57</v>
      </c>
      <c r="I74" s="45"/>
      <c r="J74" s="51"/>
      <c r="K74" s="48"/>
    </row>
    <row r="75" spans="2:11" s="47" customFormat="1" ht="228.65" customHeight="1">
      <c r="B75" s="48">
        <v>41</v>
      </c>
      <c r="C75" s="123" t="s">
        <v>58</v>
      </c>
      <c r="D75" s="123"/>
      <c r="E75" s="123"/>
      <c r="F75" s="124" t="s">
        <v>59</v>
      </c>
      <c r="G75" s="124"/>
      <c r="H75" s="38" t="s">
        <v>60</v>
      </c>
      <c r="I75" s="48"/>
      <c r="J75" s="51"/>
      <c r="K75" s="48"/>
    </row>
    <row r="76" spans="2:11" s="47" customFormat="1" ht="201" customHeight="1">
      <c r="B76" s="48">
        <v>42</v>
      </c>
      <c r="C76" s="119" t="s">
        <v>61</v>
      </c>
      <c r="D76" s="119"/>
      <c r="E76" s="119"/>
      <c r="F76" s="124" t="s">
        <v>62</v>
      </c>
      <c r="G76" s="124"/>
      <c r="H76" s="38" t="s">
        <v>60</v>
      </c>
      <c r="I76" s="48"/>
      <c r="J76" s="51"/>
      <c r="K76" s="48"/>
    </row>
    <row r="77" spans="2:11" s="47" customFormat="1" ht="145.65" customHeight="1">
      <c r="B77" s="48">
        <v>43</v>
      </c>
      <c r="C77" s="123" t="s">
        <v>117</v>
      </c>
      <c r="D77" s="123"/>
      <c r="E77" s="123"/>
      <c r="F77" s="124" t="s">
        <v>62</v>
      </c>
      <c r="G77" s="124"/>
      <c r="H77" s="38" t="s">
        <v>22</v>
      </c>
      <c r="I77" s="48"/>
      <c r="J77" s="51"/>
      <c r="K77" s="48"/>
    </row>
    <row r="78" spans="2:11" s="47" customFormat="1" ht="161.5" customHeight="1">
      <c r="B78" s="48">
        <v>44</v>
      </c>
      <c r="C78" s="123" t="s">
        <v>118</v>
      </c>
      <c r="D78" s="123"/>
      <c r="E78" s="123"/>
      <c r="F78" s="124" t="s">
        <v>63</v>
      </c>
      <c r="G78" s="124"/>
      <c r="H78" s="38" t="s">
        <v>13</v>
      </c>
      <c r="I78" s="48"/>
      <c r="J78" s="51"/>
      <c r="K78" s="48"/>
    </row>
    <row r="79" spans="2:11" s="47" customFormat="1" ht="161.5" customHeight="1">
      <c r="B79" s="48">
        <v>45</v>
      </c>
      <c r="C79" s="123" t="s">
        <v>66</v>
      </c>
      <c r="D79" s="123"/>
      <c r="E79" s="123"/>
      <c r="F79" s="124" t="s">
        <v>67</v>
      </c>
      <c r="G79" s="124"/>
      <c r="H79" s="38" t="s">
        <v>64</v>
      </c>
      <c r="I79" s="50">
        <f>+J111</f>
        <v>0</v>
      </c>
      <c r="J79" s="51"/>
      <c r="K79" s="48"/>
    </row>
    <row r="80" spans="2:11" s="47" customFormat="1" ht="136.4" customHeight="1">
      <c r="B80" s="48">
        <v>46</v>
      </c>
      <c r="C80" s="123" t="s">
        <v>119</v>
      </c>
      <c r="D80" s="123"/>
      <c r="E80" s="123"/>
      <c r="F80" s="124" t="s">
        <v>79</v>
      </c>
      <c r="G80" s="124"/>
      <c r="H80" s="38" t="s">
        <v>13</v>
      </c>
      <c r="I80" s="50">
        <v>0</v>
      </c>
      <c r="J80" s="51"/>
      <c r="K80" s="48"/>
    </row>
    <row r="81" spans="2:11" s="47" customFormat="1" ht="168" customHeight="1">
      <c r="B81" s="48">
        <v>47</v>
      </c>
      <c r="C81" s="123" t="s">
        <v>69</v>
      </c>
      <c r="D81" s="123"/>
      <c r="E81" s="123"/>
      <c r="F81" s="124" t="s">
        <v>70</v>
      </c>
      <c r="G81" s="124"/>
      <c r="H81" s="38" t="s">
        <v>57</v>
      </c>
      <c r="I81" s="50"/>
      <c r="J81" s="51"/>
      <c r="K81" s="48">
        <v>0</v>
      </c>
    </row>
    <row r="82" spans="2:11" s="47" customFormat="1" ht="176.4" customHeight="1">
      <c r="B82" s="48">
        <v>48</v>
      </c>
      <c r="C82" s="123" t="s">
        <v>120</v>
      </c>
      <c r="D82" s="123"/>
      <c r="E82" s="123"/>
      <c r="F82" s="120" t="s">
        <v>65</v>
      </c>
      <c r="G82" s="121"/>
      <c r="H82" s="37" t="s">
        <v>121</v>
      </c>
      <c r="I82" s="53"/>
      <c r="J82" s="53"/>
      <c r="K82" s="53"/>
    </row>
    <row r="83" spans="2:11" s="47" customFormat="1" ht="162.65" customHeight="1">
      <c r="B83" s="48">
        <v>49</v>
      </c>
      <c r="C83" s="119" t="s">
        <v>68</v>
      </c>
      <c r="D83" s="119"/>
      <c r="E83" s="119"/>
      <c r="F83" s="120" t="s">
        <v>122</v>
      </c>
      <c r="G83" s="121"/>
      <c r="H83" s="37" t="s">
        <v>11</v>
      </c>
      <c r="I83" s="37"/>
      <c r="J83" s="37"/>
      <c r="K83" s="37"/>
    </row>
    <row r="84" spans="2:11" s="47" customFormat="1" ht="196.4" customHeight="1">
      <c r="B84" s="48">
        <v>50</v>
      </c>
      <c r="C84" s="119" t="s">
        <v>71</v>
      </c>
      <c r="D84" s="119"/>
      <c r="E84" s="119"/>
      <c r="F84" s="120" t="s">
        <v>81</v>
      </c>
      <c r="G84" s="121"/>
      <c r="H84" s="37" t="s">
        <v>121</v>
      </c>
      <c r="I84" s="37"/>
      <c r="J84" s="37"/>
      <c r="K84" s="37"/>
    </row>
    <row r="85" spans="2:11" s="47" customFormat="1" ht="23">
      <c r="B85" s="125" t="s">
        <v>123</v>
      </c>
      <c r="C85" s="126"/>
      <c r="D85" s="127"/>
      <c r="E85" s="54" t="s">
        <v>124</v>
      </c>
      <c r="F85" s="54"/>
      <c r="G85" s="54" t="s">
        <v>125</v>
      </c>
      <c r="H85" s="54" t="s">
        <v>126</v>
      </c>
      <c r="I85" s="52" t="s">
        <v>127</v>
      </c>
      <c r="J85" s="54" t="s">
        <v>4</v>
      </c>
      <c r="K85" s="54" t="s">
        <v>3</v>
      </c>
    </row>
    <row r="86" spans="2:11" s="47" customFormat="1" ht="23">
      <c r="B86" s="52"/>
      <c r="C86" s="52"/>
      <c r="D86" s="52"/>
      <c r="E86" s="54"/>
      <c r="F86" s="54"/>
      <c r="G86" s="54"/>
      <c r="H86" s="54"/>
      <c r="I86" s="52"/>
      <c r="J86" s="54"/>
      <c r="K86" s="54"/>
    </row>
    <row r="87" spans="2:11" s="47" customFormat="1" ht="14.4" customHeight="1">
      <c r="B87" s="55"/>
      <c r="C87" s="52"/>
      <c r="D87" s="52"/>
      <c r="E87" s="54"/>
      <c r="F87" s="54"/>
      <c r="G87" s="54"/>
      <c r="H87" s="54"/>
      <c r="I87" s="52"/>
      <c r="J87" s="54"/>
      <c r="K87" s="54"/>
    </row>
    <row r="88" spans="2:11" s="47" customFormat="1" ht="23">
      <c r="B88" s="128" t="s">
        <v>128</v>
      </c>
      <c r="C88" s="128"/>
      <c r="D88" s="128"/>
      <c r="E88" s="128"/>
      <c r="F88" s="56"/>
      <c r="G88" s="56"/>
      <c r="H88" s="56"/>
      <c r="I88" s="49"/>
      <c r="J88" s="55"/>
      <c r="K88" s="54"/>
    </row>
    <row r="89" spans="2:11" s="47" customFormat="1" ht="23">
      <c r="B89" s="122" t="s">
        <v>106</v>
      </c>
      <c r="C89" s="122"/>
      <c r="D89" s="122"/>
      <c r="E89" s="52">
        <v>0</v>
      </c>
      <c r="F89" s="56"/>
      <c r="G89" s="49"/>
      <c r="H89" s="49"/>
      <c r="I89" s="57"/>
      <c r="J89" s="58">
        <f>I89*H89*G89*E89</f>
        <v>0</v>
      </c>
      <c r="K89" s="54"/>
    </row>
    <row r="90" spans="2:11" s="47" customFormat="1" ht="23">
      <c r="B90" s="113" t="s">
        <v>129</v>
      </c>
      <c r="C90" s="113"/>
      <c r="D90" s="113"/>
      <c r="E90" s="46"/>
      <c r="F90" s="56"/>
      <c r="G90" s="56"/>
      <c r="H90" s="56"/>
      <c r="I90" s="57"/>
      <c r="J90" s="58">
        <f>SUM(J89:J89)</f>
        <v>0</v>
      </c>
      <c r="K90" s="49" t="s">
        <v>16</v>
      </c>
    </row>
    <row r="91" spans="2:11" s="47" customFormat="1" ht="23">
      <c r="B91" s="49"/>
      <c r="C91" s="59"/>
      <c r="D91" s="49"/>
      <c r="E91" s="46"/>
      <c r="F91" s="56"/>
      <c r="G91" s="56"/>
      <c r="H91" s="56"/>
      <c r="I91" s="57"/>
      <c r="J91" s="49"/>
      <c r="K91" s="49"/>
    </row>
    <row r="92" spans="2:11" s="47" customFormat="1">
      <c r="B92" s="39"/>
      <c r="C92" s="38"/>
      <c r="D92" s="38"/>
      <c r="E92" s="40"/>
      <c r="F92" s="40"/>
      <c r="G92" s="40"/>
      <c r="H92" s="40"/>
      <c r="I92" s="38"/>
      <c r="J92" s="40"/>
      <c r="K92" s="39"/>
    </row>
    <row r="93" spans="2:11" s="47" customFormat="1">
      <c r="B93" s="118" t="s">
        <v>208</v>
      </c>
      <c r="C93" s="118"/>
      <c r="D93" s="118"/>
      <c r="E93" s="60"/>
      <c r="F93" s="60"/>
      <c r="G93" s="40"/>
      <c r="H93" s="40"/>
      <c r="I93" s="38"/>
      <c r="J93" s="40"/>
      <c r="K93" s="39"/>
    </row>
    <row r="94" spans="2:11" s="47" customFormat="1">
      <c r="B94" s="117" t="s">
        <v>130</v>
      </c>
      <c r="C94" s="117"/>
      <c r="D94" s="117"/>
      <c r="E94" s="61"/>
      <c r="F94" s="61"/>
      <c r="G94" s="40"/>
      <c r="H94" s="40"/>
      <c r="I94" s="38"/>
      <c r="J94" s="62">
        <f>+J21</f>
        <v>0</v>
      </c>
      <c r="K94" s="39"/>
    </row>
    <row r="95" spans="2:11" s="47" customFormat="1">
      <c r="B95" s="117" t="s">
        <v>131</v>
      </c>
      <c r="C95" s="117"/>
      <c r="D95" s="117"/>
      <c r="E95" s="61"/>
      <c r="F95" s="61"/>
      <c r="G95" s="40"/>
      <c r="H95" s="40"/>
      <c r="I95" s="38"/>
      <c r="J95" s="62">
        <f>J94*0.1</f>
        <v>0</v>
      </c>
      <c r="K95" s="39"/>
    </row>
    <row r="96" spans="2:11" s="47" customFormat="1">
      <c r="B96" s="114" t="s">
        <v>129</v>
      </c>
      <c r="C96" s="114"/>
      <c r="D96" s="114"/>
      <c r="E96" s="61"/>
      <c r="F96" s="61"/>
      <c r="G96" s="40"/>
      <c r="H96" s="40"/>
      <c r="I96" s="38"/>
      <c r="J96" s="62">
        <f>SUM(J94:J95)</f>
        <v>0</v>
      </c>
      <c r="K96" s="38" t="s">
        <v>20</v>
      </c>
    </row>
    <row r="97" spans="1:30" s="47" customFormat="1">
      <c r="B97" s="114" t="s">
        <v>129</v>
      </c>
      <c r="C97" s="114"/>
      <c r="D97" s="114"/>
      <c r="E97" s="61"/>
      <c r="F97" s="61"/>
      <c r="G97" s="40"/>
      <c r="H97" s="40"/>
      <c r="I97" s="38"/>
      <c r="J97" s="62">
        <f>ROUND(J96,0)</f>
        <v>0</v>
      </c>
      <c r="K97" s="38" t="s">
        <v>20</v>
      </c>
    </row>
    <row r="98" spans="1:30" s="47" customFormat="1">
      <c r="B98" s="118" t="s">
        <v>209</v>
      </c>
      <c r="C98" s="118"/>
      <c r="D98" s="118"/>
      <c r="E98" s="30"/>
      <c r="F98" s="40"/>
      <c r="G98" s="40"/>
      <c r="H98" s="40"/>
      <c r="I98" s="45"/>
      <c r="J98" s="38"/>
      <c r="K98" s="38"/>
    </row>
    <row r="99" spans="1:30" s="47" customFormat="1">
      <c r="B99" s="117" t="s">
        <v>132</v>
      </c>
      <c r="C99" s="117"/>
      <c r="D99" s="117"/>
      <c r="E99" s="30"/>
      <c r="F99" s="30"/>
      <c r="G99" s="40"/>
      <c r="H99" s="40"/>
      <c r="I99" s="38"/>
      <c r="J99" s="62">
        <f>+J22</f>
        <v>0</v>
      </c>
      <c r="K99" s="38"/>
    </row>
    <row r="100" spans="1:30" s="47" customFormat="1">
      <c r="B100" s="117" t="s">
        <v>131</v>
      </c>
      <c r="C100" s="117"/>
      <c r="D100" s="117"/>
      <c r="E100" s="30"/>
      <c r="F100" s="30"/>
      <c r="G100" s="40"/>
      <c r="H100" s="40"/>
      <c r="I100" s="38"/>
      <c r="J100" s="62">
        <f>J99*0.1*0</f>
        <v>0</v>
      </c>
      <c r="K100" s="38"/>
    </row>
    <row r="101" spans="1:30" s="47" customFormat="1">
      <c r="B101" s="114" t="s">
        <v>129</v>
      </c>
      <c r="C101" s="114"/>
      <c r="D101" s="114"/>
      <c r="E101" s="30"/>
      <c r="F101" s="30"/>
      <c r="G101" s="40"/>
      <c r="H101" s="40"/>
      <c r="I101" s="38"/>
      <c r="J101" s="62">
        <f>SUM(J99:J100)</f>
        <v>0</v>
      </c>
      <c r="K101" s="38" t="s">
        <v>9</v>
      </c>
    </row>
    <row r="102" spans="1:30" s="47" customFormat="1">
      <c r="B102" s="31"/>
      <c r="C102" s="63"/>
      <c r="D102" s="63"/>
      <c r="E102" s="30"/>
      <c r="F102" s="30"/>
      <c r="G102" s="40"/>
      <c r="H102" s="40"/>
      <c r="I102" s="38"/>
      <c r="J102" s="62"/>
      <c r="K102" s="38"/>
    </row>
    <row r="103" spans="1:30" s="47" customFormat="1">
      <c r="B103" s="115" t="s">
        <v>210</v>
      </c>
      <c r="C103" s="115"/>
      <c r="D103" s="115"/>
      <c r="E103" s="115"/>
      <c r="F103" s="30"/>
      <c r="G103" s="40"/>
      <c r="H103" s="40"/>
      <c r="I103" s="38"/>
      <c r="J103" s="62"/>
      <c r="K103" s="38"/>
    </row>
    <row r="104" spans="1:30" s="47" customFormat="1">
      <c r="B104" s="117" t="s">
        <v>133</v>
      </c>
      <c r="C104" s="117"/>
      <c r="D104" s="117"/>
      <c r="E104" s="30"/>
      <c r="F104" s="30"/>
      <c r="G104" s="40"/>
      <c r="H104" s="40"/>
      <c r="I104" s="38"/>
      <c r="J104" s="62">
        <f>+J23</f>
        <v>0</v>
      </c>
    </row>
    <row r="105" spans="1:30" s="47" customFormat="1">
      <c r="B105" s="117"/>
      <c r="C105" s="117"/>
      <c r="D105" s="117"/>
      <c r="E105" s="30"/>
      <c r="F105" s="30"/>
      <c r="G105" s="116">
        <v>0</v>
      </c>
      <c r="H105" s="116"/>
      <c r="I105" s="116"/>
      <c r="J105" s="62">
        <f>J104*0.1*0</f>
        <v>0</v>
      </c>
      <c r="K105" s="39"/>
    </row>
    <row r="106" spans="1:30" s="47" customFormat="1">
      <c r="B106" s="117" t="s">
        <v>134</v>
      </c>
      <c r="C106" s="117"/>
      <c r="D106" s="117"/>
      <c r="E106" s="60"/>
      <c r="F106" s="60"/>
      <c r="G106" s="60"/>
      <c r="H106" s="40"/>
      <c r="I106" s="38"/>
      <c r="J106" s="62">
        <f>SUM(J104:J105)</f>
        <v>0</v>
      </c>
      <c r="K106" s="39" t="s">
        <v>9</v>
      </c>
    </row>
    <row r="107" spans="1:30">
      <c r="B107" s="39"/>
      <c r="C107" s="38"/>
      <c r="D107" s="38"/>
      <c r="E107" s="40"/>
      <c r="F107" s="40"/>
      <c r="G107" s="40"/>
      <c r="H107" s="40"/>
      <c r="I107" s="38"/>
      <c r="J107" s="40"/>
      <c r="K107" s="40"/>
    </row>
    <row r="108" spans="1:30">
      <c r="B108" s="118" t="s">
        <v>211</v>
      </c>
      <c r="C108" s="118"/>
      <c r="D108" s="118"/>
      <c r="E108" s="30"/>
      <c r="F108" s="30"/>
      <c r="G108" s="40"/>
      <c r="H108" s="40"/>
      <c r="I108" s="38"/>
      <c r="J108" s="40"/>
      <c r="K108" s="40"/>
    </row>
    <row r="109" spans="1:30">
      <c r="B109" s="117" t="s">
        <v>135</v>
      </c>
      <c r="C109" s="117"/>
      <c r="D109" s="117"/>
      <c r="E109" s="30"/>
      <c r="F109" s="30"/>
      <c r="G109" s="116">
        <v>0</v>
      </c>
      <c r="H109" s="116"/>
      <c r="I109" s="116"/>
      <c r="J109" s="62">
        <f>+J17</f>
        <v>0</v>
      </c>
      <c r="K109" s="38"/>
    </row>
    <row r="110" spans="1:30" s="40" customFormat="1">
      <c r="A110" s="64"/>
      <c r="B110" s="39"/>
      <c r="C110" s="38"/>
      <c r="D110" s="38"/>
      <c r="I110" s="38"/>
      <c r="J110" s="62">
        <f>J109*0.1</f>
        <v>0</v>
      </c>
      <c r="L110" s="29"/>
      <c r="M110" s="29"/>
      <c r="N110" s="29"/>
      <c r="O110" s="29"/>
      <c r="P110" s="29"/>
      <c r="Q110" s="29"/>
      <c r="R110" s="29"/>
      <c r="S110" s="29"/>
      <c r="T110" s="29"/>
      <c r="U110" s="29"/>
      <c r="V110" s="29"/>
      <c r="W110" s="29"/>
      <c r="X110" s="29"/>
      <c r="Y110" s="29"/>
      <c r="Z110" s="29"/>
      <c r="AA110" s="29"/>
      <c r="AB110" s="29"/>
      <c r="AC110" s="29"/>
      <c r="AD110" s="29"/>
    </row>
    <row r="111" spans="1:30" s="40" customFormat="1">
      <c r="A111" s="64"/>
      <c r="B111" s="39"/>
      <c r="C111" s="38"/>
      <c r="D111" s="38"/>
      <c r="I111" s="38"/>
      <c r="J111" s="62">
        <f>SUM(J109:J110)</f>
        <v>0</v>
      </c>
      <c r="K111" s="38" t="s">
        <v>20</v>
      </c>
      <c r="L111" s="29"/>
      <c r="M111" s="29"/>
      <c r="N111" s="29"/>
      <c r="O111" s="29"/>
      <c r="P111" s="29"/>
      <c r="Q111" s="29"/>
      <c r="R111" s="29"/>
      <c r="S111" s="29"/>
      <c r="T111" s="29"/>
      <c r="U111" s="29"/>
      <c r="V111" s="29"/>
      <c r="W111" s="29"/>
      <c r="X111" s="29"/>
      <c r="Y111" s="29"/>
      <c r="Z111" s="29"/>
      <c r="AA111" s="29"/>
      <c r="AB111" s="29"/>
      <c r="AC111" s="29"/>
      <c r="AD111" s="29"/>
    </row>
    <row r="112" spans="1:30">
      <c r="J112" s="62"/>
    </row>
  </sheetData>
  <mergeCells count="136">
    <mergeCell ref="B15:K15"/>
    <mergeCell ref="C25:D25"/>
    <mergeCell ref="C26:D26"/>
    <mergeCell ref="C27:D27"/>
    <mergeCell ref="E9:K9"/>
    <mergeCell ref="B13:B14"/>
    <mergeCell ref="C13:C14"/>
    <mergeCell ref="D13:D14"/>
    <mergeCell ref="E13:E14"/>
    <mergeCell ref="G13:I13"/>
    <mergeCell ref="J13:J14"/>
    <mergeCell ref="K13:K14"/>
    <mergeCell ref="C36:E36"/>
    <mergeCell ref="F36:G36"/>
    <mergeCell ref="C37:E37"/>
    <mergeCell ref="F37:G37"/>
    <mergeCell ref="B32:J32"/>
    <mergeCell ref="C34:E34"/>
    <mergeCell ref="F34:G34"/>
    <mergeCell ref="C35:E35"/>
    <mergeCell ref="F35:G35"/>
    <mergeCell ref="C41:E41"/>
    <mergeCell ref="F41:G41"/>
    <mergeCell ref="C42:E42"/>
    <mergeCell ref="F42:G42"/>
    <mergeCell ref="C43:E43"/>
    <mergeCell ref="F43:G43"/>
    <mergeCell ref="C38:E38"/>
    <mergeCell ref="F38:G38"/>
    <mergeCell ref="C39:E39"/>
    <mergeCell ref="F39:G39"/>
    <mergeCell ref="C40:E40"/>
    <mergeCell ref="F40:G40"/>
    <mergeCell ref="C47:E47"/>
    <mergeCell ref="F47:G47"/>
    <mergeCell ref="C48:E48"/>
    <mergeCell ref="F48:G48"/>
    <mergeCell ref="C49:E49"/>
    <mergeCell ref="F49:G49"/>
    <mergeCell ref="C44:E44"/>
    <mergeCell ref="F44:G44"/>
    <mergeCell ref="C45:E45"/>
    <mergeCell ref="F45:G45"/>
    <mergeCell ref="C46:E46"/>
    <mergeCell ref="F46:G46"/>
    <mergeCell ref="C53:E53"/>
    <mergeCell ref="F53:G53"/>
    <mergeCell ref="C54:E54"/>
    <mergeCell ref="F54:G54"/>
    <mergeCell ref="C55:E55"/>
    <mergeCell ref="F55:G55"/>
    <mergeCell ref="C50:E50"/>
    <mergeCell ref="F50:G50"/>
    <mergeCell ref="C51:E51"/>
    <mergeCell ref="F51:G51"/>
    <mergeCell ref="C52:E52"/>
    <mergeCell ref="F52:G52"/>
    <mergeCell ref="C59:E59"/>
    <mergeCell ref="F59:G59"/>
    <mergeCell ref="C60:E60"/>
    <mergeCell ref="F60:G60"/>
    <mergeCell ref="C61:E61"/>
    <mergeCell ref="F61:G61"/>
    <mergeCell ref="C56:E56"/>
    <mergeCell ref="F56:G56"/>
    <mergeCell ref="C57:E57"/>
    <mergeCell ref="F57:G57"/>
    <mergeCell ref="C58:E58"/>
    <mergeCell ref="F58:G58"/>
    <mergeCell ref="C65:E65"/>
    <mergeCell ref="F65:G65"/>
    <mergeCell ref="C66:E66"/>
    <mergeCell ref="F66:G66"/>
    <mergeCell ref="C67:E67"/>
    <mergeCell ref="F67:G67"/>
    <mergeCell ref="C62:E62"/>
    <mergeCell ref="F62:G62"/>
    <mergeCell ref="C63:E63"/>
    <mergeCell ref="F63:G63"/>
    <mergeCell ref="C64:E64"/>
    <mergeCell ref="F64:G64"/>
    <mergeCell ref="C71:E71"/>
    <mergeCell ref="F71:G71"/>
    <mergeCell ref="C72:E72"/>
    <mergeCell ref="F72:G72"/>
    <mergeCell ref="C73:E73"/>
    <mergeCell ref="F73:G73"/>
    <mergeCell ref="C68:E68"/>
    <mergeCell ref="F68:G68"/>
    <mergeCell ref="C69:E69"/>
    <mergeCell ref="F69:G69"/>
    <mergeCell ref="C70:E70"/>
    <mergeCell ref="F70:G70"/>
    <mergeCell ref="C77:E77"/>
    <mergeCell ref="F77:G77"/>
    <mergeCell ref="C78:E78"/>
    <mergeCell ref="F78:G78"/>
    <mergeCell ref="C79:E79"/>
    <mergeCell ref="F79:G79"/>
    <mergeCell ref="C74:E74"/>
    <mergeCell ref="F74:G74"/>
    <mergeCell ref="C75:E75"/>
    <mergeCell ref="F75:G75"/>
    <mergeCell ref="C76:E76"/>
    <mergeCell ref="F76:G76"/>
    <mergeCell ref="C83:E83"/>
    <mergeCell ref="F83:G83"/>
    <mergeCell ref="C84:E84"/>
    <mergeCell ref="F84:G84"/>
    <mergeCell ref="B85:D85"/>
    <mergeCell ref="B88:E88"/>
    <mergeCell ref="B89:D89"/>
    <mergeCell ref="B90:D90"/>
    <mergeCell ref="C80:E80"/>
    <mergeCell ref="F80:G80"/>
    <mergeCell ref="C81:E81"/>
    <mergeCell ref="F81:G81"/>
    <mergeCell ref="C82:E82"/>
    <mergeCell ref="F82:G82"/>
    <mergeCell ref="B93:D93"/>
    <mergeCell ref="B94:D94"/>
    <mergeCell ref="B103:E103"/>
    <mergeCell ref="B104:D104"/>
    <mergeCell ref="B105:D105"/>
    <mergeCell ref="G105:I105"/>
    <mergeCell ref="B109:D109"/>
    <mergeCell ref="G109:I109"/>
    <mergeCell ref="B108:D108"/>
    <mergeCell ref="B101:D101"/>
    <mergeCell ref="B106:D106"/>
    <mergeCell ref="B95:D95"/>
    <mergeCell ref="B96:D96"/>
    <mergeCell ref="B97:D97"/>
    <mergeCell ref="B98:D98"/>
    <mergeCell ref="B99:D99"/>
    <mergeCell ref="B100:D10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Summary </vt:lpstr>
      <vt:lpstr>BOQ</vt:lpstr>
      <vt:lpstr>710+773 LHS MJB </vt:lpstr>
      <vt:lpstr>710+773 RHS MJB</vt:lpstr>
      <vt:lpstr>723+550 LHS MNB</vt:lpstr>
      <vt:lpstr>723+550 RHS MNB</vt:lpstr>
      <vt:lpstr>721+815 LHS MNB</vt:lpstr>
      <vt:lpstr>721+815 RHS MNB</vt:lpstr>
      <vt:lpstr>721+420 MNB LHS</vt:lpstr>
      <vt:lpstr>721+420 MNB RHS </vt:lpstr>
      <vt:lpstr>718+084 MNB LHS </vt:lpstr>
      <vt:lpstr>718+084 MNB RHS</vt:lpstr>
      <vt:lpstr>694+088 MNB LHS </vt:lpstr>
      <vt:lpstr>694+088 MNB RHS</vt:lpstr>
      <vt:lpstr>683+550 MNB LHS</vt:lpstr>
      <vt:lpstr>683+550 MNB RHS</vt:lpstr>
      <vt:lpstr>716+185 ROB LHS</vt:lpstr>
      <vt:lpstr>716+185 ROB RHS</vt:lpstr>
      <vt:lpstr>691+000 VUP BHS</vt:lpstr>
      <vt:lpstr>714+725 VUP BHS</vt:lpstr>
      <vt:lpstr>720+520 PUP BHS</vt:lpstr>
      <vt:lpstr>701+730 PUP BHS</vt:lpstr>
      <vt:lpstr>699+100 PUP BHS</vt:lpstr>
      <vt:lpstr>696+426 PUP BHS</vt:lpstr>
      <vt:lpstr>692+616 PUP BHS</vt:lpstr>
      <vt:lpstr>689+032 PUP BHS</vt:lpstr>
      <vt:lpstr>686+057 PUP BHS</vt:lpstr>
      <vt:lpstr>681+185 PUP BHS</vt:lpstr>
      <vt:lpstr>669+900 PUP BHS</vt:lpstr>
      <vt:lpstr>666+120 PUP BHS</vt:lpstr>
      <vt:lpstr>657+800 PUP BHS</vt:lpstr>
      <vt:lpstr>662+545 FO UDL</vt:lpstr>
      <vt:lpstr>660+200 FO LHS</vt:lpstr>
      <vt:lpstr>660+200 FO RHS</vt:lpstr>
      <vt:lpstr>'Summary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Rithis Senthil</dc:creator>
  <cp:lastModifiedBy>Vinay Jindal</cp:lastModifiedBy>
  <cp:lastPrinted>2026-01-27T13:18:07Z</cp:lastPrinted>
  <dcterms:created xsi:type="dcterms:W3CDTF">2015-06-05T18:17:20Z</dcterms:created>
  <dcterms:modified xsi:type="dcterms:W3CDTF">2026-02-09T14:15:22Z</dcterms:modified>
</cp:coreProperties>
</file>